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D:\PISMA\2_CYKL_PLANISTYCZNY\PRODUKTY\zad_3\371_372_373_zarządzanie_jakością\"/>
    </mc:Choice>
  </mc:AlternateContent>
  <xr:revisionPtr revIDLastSave="0" documentId="13_ncr:1_{5E61EB44-8B16-4092-822F-F2868337A1B4}" xr6:coauthVersionLast="45" xr6:coauthVersionMax="45" xr10:uidLastSave="{00000000-0000-0000-0000-000000000000}"/>
  <bookViews>
    <workbookView xWindow="-120" yWindow="-120" windowWidth="29040" windowHeight="15840" tabRatio="833" xr2:uid="{00000000-000D-0000-FFFF-FFFF00000000}"/>
  </bookViews>
  <sheets>
    <sheet name="Zestawienie produktów zad 1" sheetId="12" r:id="rId1"/>
    <sheet name="Zestawienie produktów zad 2.I" sheetId="18" r:id="rId2"/>
    <sheet name="Zestawienie produktów zad 3" sheetId="14" r:id="rId3"/>
    <sheet name="Zestawienie produktów zad 5" sheetId="15" r:id="rId4"/>
    <sheet name="swieta" sheetId="13" r:id="rId5"/>
    <sheet name="Zaawansowanie %-old" sheetId="11" state="hidden" r:id="rId6"/>
  </sheets>
  <definedNames>
    <definedName name="_xlnm._FilterDatabase" localSheetId="0">'Zestawienie produktów zad 1'!$A$3:$S$144</definedName>
    <definedName name="_xlnm._FilterDatabase" localSheetId="1">'Zestawienie produktów zad 2.I'!$A$2:$Q$26</definedName>
    <definedName name="_xlnm._FilterDatabase" localSheetId="2">'Zestawienie produktów zad 3'!$A$2:$S$13</definedName>
    <definedName name="_xlnm._FilterDatabase" localSheetId="3">'Zestawienie produktów zad 5'!$A$2:$S$31</definedName>
    <definedName name="a">#REF!</definedName>
    <definedName name="harmPZRP" localSheetId="1">#REF!</definedName>
    <definedName name="harmPZRP" localSheetId="2">#REF!</definedName>
    <definedName name="harmPZRP" localSheetId="3">#REF!</definedName>
    <definedName name="harmPZRP">#REF!</definedName>
    <definedName name="harmSOOSPZRP" localSheetId="1">#REF!</definedName>
    <definedName name="harmSOOSPZRP" localSheetId="2">#REF!</definedName>
    <definedName name="harmSOOSPZRP" localSheetId="3">#REF!</definedName>
    <definedName name="harmSOOSPZRP">#REF!</definedName>
    <definedName name="_xlnm.Print_Area" localSheetId="0">'Zestawienie produktów zad 1'!$A$3:$K$144</definedName>
    <definedName name="_xlnm.Print_Area" localSheetId="1">'Zestawienie produktów zad 2.I'!$A$2:$Q$26</definedName>
    <definedName name="_xlnm.Print_Area" localSheetId="2">'Zestawienie produktów zad 3'!#REF!</definedName>
    <definedName name="_xlnm.Print_Area" localSheetId="3">'Zestawienie produktów zad 5'!$A$1:$S$31</definedName>
    <definedName name="Statusy" localSheetId="1">#REF!</definedName>
    <definedName name="Statusy" localSheetId="2">#REF!</definedName>
    <definedName name="Statusy" localSheetId="3">#REF!</definedName>
    <definedName name="Statusy">#REF!</definedName>
    <definedName name="_xlnm.Print_Titles" localSheetId="0">'Zestawienie produktów zad 1'!$3:$3</definedName>
    <definedName name="_xlnm.Print_Titles" localSheetId="1">'Zestawienie produktów zad 2.I'!$2:$2</definedName>
    <definedName name="_xlnm.Print_Titles" localSheetId="2">'Zestawienie produktów zad 3'!$2:$2</definedName>
    <definedName name="_xlnm.Print_Titles" localSheetId="3">'Zestawienie produktów zad 5'!$2:$2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12" i="12" l="1"/>
  <c r="K111" i="12"/>
  <c r="K132" i="12" l="1"/>
  <c r="D121" i="12" l="1"/>
  <c r="E135" i="12" l="1"/>
  <c r="E130" i="12" l="1"/>
  <c r="K130" i="12" l="1"/>
  <c r="E114" i="12"/>
  <c r="K114" i="12" l="1"/>
  <c r="E28" i="18"/>
  <c r="D28" i="18" s="1"/>
  <c r="E24" i="18"/>
  <c r="K24" i="18" s="1"/>
  <c r="E20" i="18"/>
  <c r="D20" i="18" s="1"/>
  <c r="E21" i="18"/>
  <c r="D21" i="18" s="1"/>
  <c r="E22" i="18"/>
  <c r="D22" i="18" s="1"/>
  <c r="E23" i="18"/>
  <c r="D23" i="18" s="1"/>
  <c r="E27" i="18"/>
  <c r="D27" i="18" s="1"/>
  <c r="E26" i="18"/>
  <c r="D26" i="18" s="1"/>
  <c r="E25" i="18"/>
  <c r="D25" i="18" s="1"/>
  <c r="E18" i="18"/>
  <c r="K18" i="18" s="1"/>
  <c r="E17" i="18"/>
  <c r="D17" i="18" s="1"/>
  <c r="E16" i="18"/>
  <c r="K16" i="18" s="1"/>
  <c r="E15" i="18"/>
  <c r="D15" i="18" s="1"/>
  <c r="E11" i="18"/>
  <c r="K11" i="18" s="1"/>
  <c r="E5" i="18"/>
  <c r="D5" i="18" s="1"/>
  <c r="E8" i="18" l="1"/>
  <c r="D8" i="18" s="1"/>
  <c r="E13" i="18"/>
  <c r="D13" i="18" s="1"/>
  <c r="E106" i="12" l="1"/>
  <c r="D105" i="12" s="1"/>
  <c r="E105" i="12"/>
  <c r="E8" i="12" l="1"/>
  <c r="K109" i="12"/>
  <c r="E31" i="15" l="1"/>
  <c r="D31" i="15" s="1"/>
  <c r="E30" i="15"/>
  <c r="D30" i="15" s="1"/>
  <c r="E28" i="15"/>
  <c r="E27" i="15"/>
  <c r="E24" i="15"/>
  <c r="E22" i="15"/>
  <c r="D22" i="15" s="1"/>
  <c r="E20" i="15"/>
  <c r="D20" i="15" s="1"/>
  <c r="E19" i="15"/>
  <c r="D19" i="15" s="1"/>
  <c r="E17" i="15"/>
  <c r="D17" i="15" s="1"/>
  <c r="E16" i="15"/>
  <c r="D16" i="15" s="1"/>
  <c r="E14" i="15"/>
  <c r="D14" i="15" s="1"/>
  <c r="E13" i="15"/>
  <c r="D13" i="15" s="1"/>
  <c r="E11" i="15"/>
  <c r="D11" i="15" s="1"/>
  <c r="E8" i="15"/>
  <c r="D8" i="15" s="1"/>
  <c r="E7" i="15"/>
  <c r="D7" i="15" s="1"/>
  <c r="E6" i="15"/>
  <c r="D6" i="15" s="1"/>
  <c r="E12" i="14"/>
  <c r="D12" i="14" s="1"/>
  <c r="E10" i="14"/>
  <c r="D10" i="14" s="1"/>
  <c r="E8" i="14"/>
  <c r="E6" i="14"/>
  <c r="E5" i="14"/>
  <c r="E75" i="12" l="1"/>
  <c r="E74" i="12"/>
  <c r="E120" i="12" l="1"/>
  <c r="D109" i="12" l="1"/>
  <c r="E109" i="12" l="1"/>
  <c r="E110" i="12"/>
  <c r="E90" i="12" l="1"/>
  <c r="D83" i="12"/>
  <c r="K83" i="12" s="1"/>
  <c r="D82" i="12"/>
  <c r="E78" i="12"/>
  <c r="D78" i="12" s="1"/>
  <c r="E77" i="12"/>
  <c r="D77" i="12" s="1"/>
  <c r="E76" i="12"/>
  <c r="D76" i="12" s="1"/>
  <c r="K82" i="12" l="1"/>
  <c r="D85" i="12" s="1"/>
  <c r="D72" i="12"/>
  <c r="D70" i="12"/>
  <c r="D68" i="12"/>
  <c r="E71" i="12"/>
  <c r="D71" i="12" s="1"/>
  <c r="E69" i="12"/>
  <c r="D69" i="12" s="1"/>
  <c r="E64" i="12"/>
  <c r="D64" i="12" s="1"/>
  <c r="E65" i="12"/>
  <c r="D65" i="12" s="1"/>
  <c r="D86" i="12" l="1"/>
  <c r="E87" i="12" l="1"/>
  <c r="E86" i="12"/>
  <c r="E89" i="12"/>
  <c r="D84" i="12"/>
  <c r="K84" i="12" s="1"/>
  <c r="K86" i="12" l="1"/>
  <c r="D89" i="12" s="1"/>
  <c r="D87" i="12"/>
  <c r="K89" i="12" l="1"/>
  <c r="D96" i="12"/>
  <c r="K87" i="12"/>
  <c r="D90" i="12" s="1"/>
  <c r="K90" i="12" s="1"/>
  <c r="D101" i="12"/>
  <c r="E118" i="12"/>
  <c r="K118" i="12" l="1"/>
  <c r="D134" i="12" s="1"/>
  <c r="D135" i="12" s="1"/>
  <c r="K135" i="12" s="1"/>
  <c r="E85" i="12"/>
  <c r="E88" i="12"/>
  <c r="K85" i="12" l="1"/>
  <c r="D88" i="12" s="1"/>
  <c r="K88" i="12" s="1"/>
  <c r="E97" i="12"/>
  <c r="D97" i="12" s="1"/>
  <c r="E102" i="12"/>
  <c r="D102" i="12" s="1"/>
  <c r="E101" i="12"/>
  <c r="K101" i="12" s="1"/>
  <c r="E100" i="12"/>
  <c r="D100" i="12" s="1"/>
  <c r="E96" i="12"/>
  <c r="K96" i="12" s="1"/>
  <c r="E95" i="12"/>
  <c r="D95" i="12" s="1"/>
  <c r="E52" i="12" l="1"/>
  <c r="D52" i="12" s="1"/>
  <c r="E55" i="12"/>
  <c r="D55" i="12" s="1"/>
  <c r="E7" i="12"/>
  <c r="D7" i="12" s="1"/>
  <c r="E6" i="12"/>
  <c r="D6" i="12" s="1"/>
  <c r="E25" i="12"/>
  <c r="D25" i="12" s="1"/>
  <c r="E136" i="12"/>
  <c r="E9" i="12"/>
  <c r="E126" i="12"/>
  <c r="E23" i="12"/>
  <c r="D23" i="12" s="1"/>
  <c r="E29" i="12"/>
  <c r="D29" i="12" s="1"/>
  <c r="E35" i="12"/>
  <c r="E36" i="12"/>
  <c r="E37" i="12"/>
  <c r="E39" i="12"/>
  <c r="E41" i="12"/>
  <c r="E40" i="12"/>
  <c r="E42" i="12"/>
  <c r="E44" i="12"/>
  <c r="E45" i="12"/>
  <c r="E47" i="12"/>
  <c r="E48" i="12"/>
  <c r="E50" i="12"/>
  <c r="E53" i="12"/>
  <c r="E123" i="12"/>
  <c r="E124" i="12"/>
  <c r="E129" i="12"/>
  <c r="E132" i="12"/>
  <c r="D132" i="12" s="1"/>
  <c r="E134" i="12"/>
  <c r="E138" i="12"/>
  <c r="E13" i="12"/>
  <c r="D13" i="12" s="1"/>
  <c r="E16" i="12"/>
  <c r="D16" i="12" s="1"/>
  <c r="E18" i="12"/>
  <c r="D18" i="12" s="1"/>
  <c r="E20" i="12"/>
  <c r="D20" i="12" s="1"/>
  <c r="E63" i="12"/>
  <c r="D63" i="12" s="1"/>
  <c r="E67" i="12"/>
  <c r="D67" i="12" s="1"/>
  <c r="E98" i="12"/>
  <c r="E10" i="11"/>
  <c r="E9" i="11"/>
  <c r="E8" i="11"/>
  <c r="E7" i="11"/>
  <c r="E6" i="11"/>
  <c r="E5" i="11"/>
  <c r="E4" i="11"/>
  <c r="E3" i="11"/>
  <c r="D2" i="11"/>
  <c r="C2" i="11"/>
  <c r="E2" i="11" s="1"/>
  <c r="B2" i="11"/>
  <c r="K129" i="12" l="1"/>
  <c r="K123" i="12"/>
  <c r="D124" i="12" s="1"/>
  <c r="K124" i="12" s="1"/>
  <c r="K126" i="12"/>
  <c r="K136" i="12"/>
  <c r="K138" i="12"/>
  <c r="K134" i="12"/>
  <c r="D8" i="12"/>
  <c r="K8" i="12" s="1"/>
  <c r="D9" i="12" l="1"/>
  <c r="K9" i="12" s="1"/>
  <c r="K120" i="12" l="1"/>
  <c r="D120" i="12" s="1"/>
  <c r="D143" i="12"/>
  <c r="D139" i="12"/>
  <c r="D142" i="12"/>
  <c r="D140" i="12"/>
  <c r="D144" i="12"/>
  <c r="D141" i="12"/>
</calcChain>
</file>

<file path=xl/sharedStrings.xml><?xml version="1.0" encoding="utf-8"?>
<sst xmlns="http://schemas.openxmlformats.org/spreadsheetml/2006/main" count="1447" uniqueCount="707">
  <si>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</si>
  <si>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</si>
  <si>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</si>
  <si>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</si>
  <si>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</si>
  <si>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</si>
  <si>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</si>
  <si>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</si>
  <si>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</si>
  <si>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</si>
  <si>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</si>
  <si>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</si>
  <si>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</si>
  <si>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</si>
  <si>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</si>
  <si>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</si>
  <si>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 xml:space="preserve">Wykaz organów administracji </t>
  </si>
  <si>
    <t>Metadane</t>
  </si>
  <si>
    <t>Wersje kartograficzne projektów MRP</t>
  </si>
  <si>
    <t>1.3.14.1</t>
  </si>
  <si>
    <t>1.3.14.2</t>
  </si>
  <si>
    <t>1.3.14.3</t>
  </si>
  <si>
    <t>1.3.14.4</t>
  </si>
  <si>
    <t>1.3.14.5</t>
  </si>
  <si>
    <t>1.3.14.6</t>
  </si>
  <si>
    <t>Wersje kartograficzne projektów MZP</t>
  </si>
  <si>
    <t>1.3.14.7</t>
  </si>
  <si>
    <t>1.3.14.8</t>
  </si>
  <si>
    <t>1.3.14.9</t>
  </si>
  <si>
    <t>1.3.14.10</t>
  </si>
  <si>
    <t>1.3.14.11</t>
  </si>
  <si>
    <t>1.3.14.12</t>
  </si>
  <si>
    <t>1.3.14.13</t>
  </si>
  <si>
    <t>1.3.14.14</t>
  </si>
  <si>
    <t>1.3.14.24</t>
  </si>
  <si>
    <t>1.3.14.26</t>
  </si>
  <si>
    <t>1.3.14.27</t>
  </si>
  <si>
    <t>1.3.14.28</t>
  </si>
  <si>
    <t>1.3.14.29</t>
  </si>
  <si>
    <t>1.3.14.30</t>
  </si>
  <si>
    <t>1.3.14.31</t>
  </si>
  <si>
    <t>1.3.14.32</t>
  </si>
  <si>
    <t>1.3.14.33</t>
  </si>
  <si>
    <t>1.3.14.34</t>
  </si>
  <si>
    <t>1.3.14.35</t>
  </si>
  <si>
    <t>1.3.14.38</t>
  </si>
  <si>
    <t>1.3.14.42</t>
  </si>
  <si>
    <t>1.3.14.43</t>
  </si>
  <si>
    <t>1.3.14.44</t>
  </si>
  <si>
    <t>1.3.14.45</t>
  </si>
  <si>
    <t>1.3.14.46</t>
  </si>
  <si>
    <t>1.3.14.47</t>
  </si>
  <si>
    <t>1.3.14.48</t>
  </si>
  <si>
    <t>Banery internetowe</t>
  </si>
  <si>
    <t>Broszura informacyjna</t>
  </si>
  <si>
    <t>Działająca strona internetowa</t>
  </si>
  <si>
    <t>Projekt graficzny ulotek w języku polskim i angielskim</t>
  </si>
  <si>
    <t>Plakaty informacyjne</t>
  </si>
  <si>
    <t>Projekt graficzny</t>
  </si>
  <si>
    <t>Raport końcowy z realizacji działań public relations</t>
  </si>
  <si>
    <t>Artykuły sponsorowane opublikowane w mediach</t>
  </si>
  <si>
    <t>5.3.9.1</t>
  </si>
  <si>
    <t>5.3.9.2</t>
  </si>
  <si>
    <t>5.3.9.3</t>
  </si>
  <si>
    <t>5.3.9.4</t>
  </si>
  <si>
    <t>5.3.9.5</t>
  </si>
  <si>
    <t>5.3.9.7</t>
  </si>
  <si>
    <t>5.3.9.8</t>
  </si>
  <si>
    <t>5.3.9.9</t>
  </si>
  <si>
    <t>5.3.9.10</t>
  </si>
  <si>
    <t>5.3.9.11</t>
  </si>
  <si>
    <t>5.3.9.12</t>
  </si>
  <si>
    <t>5.3.9.13</t>
  </si>
  <si>
    <t>5.3.9.14</t>
  </si>
  <si>
    <t>5.3.9.15</t>
  </si>
  <si>
    <t>5.3.9.16</t>
  </si>
  <si>
    <t>3.3.7.1</t>
  </si>
  <si>
    <t>3.3.7.2</t>
  </si>
  <si>
    <t>3.3.7.3</t>
  </si>
  <si>
    <t>3.3.7.4</t>
  </si>
  <si>
    <t xml:space="preserve">Procedury i kryteria kontroli jakości produktów </t>
  </si>
  <si>
    <t>3.3.7.5.</t>
  </si>
  <si>
    <t>Dokument</t>
  </si>
  <si>
    <t xml:space="preserve">Dokumentacja inwestycji mających wpływ na zmianę poziomu zagrożenia powodziowego </t>
  </si>
  <si>
    <t>Procedura zarządzania jakością</t>
  </si>
  <si>
    <t>Plan zarządzania jakością</t>
  </si>
  <si>
    <t>Ulotki informacyjne</t>
  </si>
  <si>
    <t>Warstwy przestrzenne</t>
  </si>
  <si>
    <t>Modele hydrauliczne</t>
  </si>
  <si>
    <t>1.3.14.15</t>
  </si>
  <si>
    <t>Pliki xml</t>
  </si>
  <si>
    <t>Do określenia</t>
  </si>
  <si>
    <t xml:space="preserve">Warstwy przestrzenne
</t>
  </si>
  <si>
    <t>Warstwy przestrzenne MZP</t>
  </si>
  <si>
    <t>Warstwy przestrzenne MRP</t>
  </si>
  <si>
    <t>Forma elektroniczna - na nośnikach danych</t>
  </si>
  <si>
    <t>Zestaw danych</t>
  </si>
  <si>
    <t>Narzędzie informatyczne</t>
  </si>
  <si>
    <t>Forma elektroniczna</t>
  </si>
  <si>
    <t>Strona internetowa</t>
  </si>
  <si>
    <t>Forma papierowa (1000 szt.)</t>
  </si>
  <si>
    <t>Dokumentacja fotograficzna</t>
  </si>
  <si>
    <t>Forma elektroniczna - na nośnikach danych (2 szt.)</t>
  </si>
  <si>
    <t>W formacie ustalonym z Zamawiającym, umożliwiającym uruchamianie w oprogramowaniu posiadanym przez Zamawiającego</t>
  </si>
  <si>
    <t>TAK</t>
  </si>
  <si>
    <t>NIE</t>
  </si>
  <si>
    <t>Dodatkowy komentarz</t>
  </si>
  <si>
    <t>1.3.14.16</t>
  </si>
  <si>
    <t>Warstwy przestrzenne MZP i MRP</t>
  </si>
  <si>
    <t>1.3.14.17</t>
  </si>
  <si>
    <t>1.3.14.18</t>
  </si>
  <si>
    <t>1.3.14.19</t>
  </si>
  <si>
    <t>1.3.14.20</t>
  </si>
  <si>
    <t>1.3.14.21</t>
  </si>
  <si>
    <t xml:space="preserve">Inne produkty, pozostają do określenia. </t>
  </si>
  <si>
    <t>Nie dotyczy</t>
  </si>
  <si>
    <t>Projekty artykułów zaakceptowane przez Zamawiającego</t>
  </si>
  <si>
    <t>5.3.9.6</t>
  </si>
  <si>
    <t xml:space="preserve">Nie dotyczy </t>
  </si>
  <si>
    <t>Każdorazowo, przed każdą publikacją, zgodnie z przyjętym harmonogramem.</t>
  </si>
  <si>
    <t xml:space="preserve"> -</t>
  </si>
  <si>
    <t xml:space="preserve">Modele hydrauliczne </t>
  </si>
  <si>
    <t>ZADANIE 1 - PRZEGLĄD I AKTUALIZACJA MAP ZAGROŻENIA POWODZIOWEGO I MAP RYZYKA POWODZIOWEGO</t>
  </si>
  <si>
    <t xml:space="preserve">Termin dostarczenia produktu 
do odbioru </t>
  </si>
  <si>
    <t>ZAD 1 aMZPiMRP</t>
  </si>
  <si>
    <t>1.3.1 METODYKA</t>
  </si>
  <si>
    <t>1.3.14.1 Przeglad metod w UE</t>
  </si>
  <si>
    <t>1.3.14.2 Metodyka aMZPiMRP</t>
  </si>
  <si>
    <t>1.3.14.3 Metodyka aMZPiMRP EN</t>
  </si>
  <si>
    <t xml:space="preserve">NIE </t>
  </si>
  <si>
    <t>Rodzaj dokumentu
[czy kluczowy]</t>
  </si>
  <si>
    <t xml:space="preserve">1) Uzgodnienie z właściwymi wojewodami 
2) Opinia właściwych marszałków </t>
  </si>
  <si>
    <t xml:space="preserve">1) Opinia właściwych wojewodów 
2) Opinia właściwych marszałków </t>
  </si>
  <si>
    <t>1) Pisma od właściwych wojewodów z opinią
2) Pisma od właściwych marszałków województw z opinią</t>
  </si>
  <si>
    <t>1) Pisma od właściwych wojewodów potwierdzających uzgodnienie
2) Pisma od właściwych marszałków województw z opinią</t>
  </si>
  <si>
    <t>KLUCZOWY 
[OPIS PRODUKTU]</t>
  </si>
  <si>
    <t>KLUCZOWY
[OPIS PRODUKTU]</t>
  </si>
  <si>
    <t>1) Forma elektroniczna na nośnikach danych (10 szt.): 
a) pliki docx  
b) pliki pdf
2) W postaci wydruku (2 szt.)</t>
  </si>
  <si>
    <t>Metodyka aMZPiMRP</t>
  </si>
  <si>
    <t>Przegląd metod w UE</t>
  </si>
  <si>
    <t xml:space="preserve">1) Forma elektroniczna na nośnikach danych (10 szt.): 
a) pliki docx  
b) pliki pdf
2) W postaci wydruku (2 szt.)
</t>
  </si>
  <si>
    <t>Dokumenty żródłowe tylko w wersji elektronicznej.</t>
  </si>
  <si>
    <t>Produkt podlegający odbiorowi w ramach danego zadania kończącego się płatnością
(TAK / NIE)</t>
  </si>
  <si>
    <t>NIE
[odbiór w ramach zad. 1.3.10]</t>
  </si>
  <si>
    <t>Metodyka aMZPiMRP EN</t>
  </si>
  <si>
    <t>TAK
[dodatkowy odbiór ostatecznej wersji (w przypadku zmian) w ramach zad. 1.3.10]</t>
  </si>
  <si>
    <t>ZADANIE 1.3.3. PRZEGLĄD MZP i MRP</t>
  </si>
  <si>
    <t>ZADANIE 1.3.1. WERYFIKACJA I AKTUALIZACJA METODYKI OPRACOWANIA MZP i MRP</t>
  </si>
  <si>
    <t xml:space="preserve">Zadanie 1.3.2.2. Inwentaryzacja inwestycji mających wpływ na zasięg obszarów zagrożenia powodziowego </t>
  </si>
  <si>
    <t>Raport z wykonania inwentaryzacji zmian mających wpływ na zasięg obszarów zagrożenia powodziowego</t>
  </si>
  <si>
    <t xml:space="preserve">Raport inwentaryzacja zmian </t>
  </si>
  <si>
    <t>Zadanie 1.3.3.1. Wykonanie przeglądu MZP i MRP</t>
  </si>
  <si>
    <t>NIE
[płatność nastąpi w ramach zadania 1.3.3.1; do protokołu zad. 1.3.3.1 należy dołaczyć protokół odbioru zad. 1.3.2.2]</t>
  </si>
  <si>
    <t>1.3.3 PRZEGLĄD MZPiMRP</t>
  </si>
  <si>
    <t>Zadanie 1.3.3.2. Konsultacje przeglądu MZP i MRP z właściwymi organami</t>
  </si>
  <si>
    <t>ZADANIE 1.3.4 HARMONOGRAM OPRACOWANIA MZP I MRP</t>
  </si>
  <si>
    <t>Zadanie 1.3.5.1. Wyznaczenie obszarów zagrożenia powodziowego w wyniku modelowania hydraulicznego</t>
  </si>
  <si>
    <t xml:space="preserve">Zadanie 1.3.5.2. Konsultacje obszarów zagrożenia powodziowego z właściwymi organami </t>
  </si>
  <si>
    <t xml:space="preserve">Zadanie 1.3.5.3 Opracowanie warstw przestrzennych projektów MZP i MRP </t>
  </si>
  <si>
    <t xml:space="preserve">Zadanie 1.3.5.4. Opracowanie wersji kartograficznych projektów MZP i MRP </t>
  </si>
  <si>
    <t>Zadanie 1.3.5.5. Raport z wykonania przeglądu i aktualizacji MZP i MRP - część I</t>
  </si>
  <si>
    <t>Zadanie. 1.3.5.7 Przygotowanie raportu dla Komisji Europejskiej z przeglądu i aktualizacji MZP i MRP - część I</t>
  </si>
  <si>
    <t xml:space="preserve">Zadanie 1.3.2.1. Opracowanie danych hydrologicznych i meteorologicznych </t>
  </si>
  <si>
    <t xml:space="preserve">Zadanie 1.3.2.3. Pomiary przekrojów poprzecznych, parametrów obiektów mostowych i hydrotechnicznych, wałów przeciwpowodziowych </t>
  </si>
  <si>
    <t>Zadanie 1.3.6.1. Wyznaczenie obszarów zagrożenia powodziowego w wyniku modelowania hydraulicznego</t>
  </si>
  <si>
    <t xml:space="preserve">ZADANIE 1.3.6. OPRACOWANIE MAP ZAGROŻENIA POWODZIOWEGO  </t>
  </si>
  <si>
    <t xml:space="preserve">Zadanie. 1.3.5.6. Przygotowanie zestawów danych MZP i MRP dla organów administracji - część I  </t>
  </si>
  <si>
    <t>Zadanie 1.3.6.3. Opracowanie warstw przestrzennych projektów MZP</t>
  </si>
  <si>
    <t>ZADANIE 1.3.7. OPRACOWANIE MAP RYZYKA POWODZIOWEGO</t>
  </si>
  <si>
    <t>Zadanie 1.3.7.1. Opracowanie warstw przestrzennych projektów MRP</t>
  </si>
  <si>
    <t>Zadanie 1.3.7.2. Opracowanie wersji kartograficznych projektów MRP</t>
  </si>
  <si>
    <t>ZADANIE 1.3.9. OPRACOWANIE WERSJI KARTOGRAFICZNYCH MZP i MRP</t>
  </si>
  <si>
    <t>ZADANIE 1.3.10. RAPORT Z WYKONANIA PRZEGLĄDU I AKTUALIZACJI MZP i MRP</t>
  </si>
  <si>
    <t xml:space="preserve">ZADANIE 1.3.10.1. Analiza zmian zagrożenia i ryzyka powodziowego </t>
  </si>
  <si>
    <t>ZADANIE 1.3.11. PRZYGOTOWANIE PUBLIKACJI MZP i MRP ORAZ USŁUG</t>
  </si>
  <si>
    <t xml:space="preserve">ZADANIE 1.3.12. PRZYGOTOWANIE ZESTAWÓW DANYCH MZP i MRP DLA ORGANÓW ADMINISTRACJI </t>
  </si>
  <si>
    <t xml:space="preserve">ZADANIE 1.3.13. PRZYGOTOWANIE RAPORTÓW DLA KOMISJI EUROPEJSKIEJ Z WYKONANIA PRZEGLĄDU I AKTUALIZACJI MZP i MRP </t>
  </si>
  <si>
    <t>ZADANIE 3 - USŁUGI WSPARCIA MERYTORYCZNEGO PRZY REALIZACJI PROJEKTU</t>
  </si>
  <si>
    <t xml:space="preserve">Zadanie 3.3.1. Przygotowanie planu i procedury zarządzania jakością </t>
  </si>
  <si>
    <t>Zadanie 3.3.2. Przygotowanie procedury odbiorowej</t>
  </si>
  <si>
    <t xml:space="preserve">Zadanie 3.3.3. Przygotowanie procedur i kryteriów kontroli jakości produktów </t>
  </si>
  <si>
    <t>Zadanie 3.3.4. Wykonanie narzędzi służących kontroli jakości warstw przestrzennych oraz bazy danych przestrzennych MZP i MRP</t>
  </si>
  <si>
    <t>ZADANIE 5 - ZAPEWNIENIE PROMOCJI I INFORMACJI DLA PROJEKTU</t>
  </si>
  <si>
    <t>Zadanie 5.3.5. Działania Public Relations</t>
  </si>
  <si>
    <t>Zadanie 5.3.6. Organizacja konferencji prasowej</t>
  </si>
  <si>
    <t>Zadanie 5.3.7. Artykuły sponsorowane</t>
  </si>
  <si>
    <t>Załącznik nr 1 do Procedury odbiorowej - Zestawienie Produktów</t>
  </si>
  <si>
    <t xml:space="preserve">Nr WBS Produktu </t>
  </si>
  <si>
    <t>Skrócona nazwa produktu 
[na potrzeby nazewnictwa plików]</t>
  </si>
  <si>
    <t>Liczba dni na zgłoszenie uwag Zamawiającego
- 1. iteracja 
[dni robocze]</t>
  </si>
  <si>
    <t>Liczba dni na uwzględnienie uwag 
- 1. iteracja 
[dni robocze]</t>
  </si>
  <si>
    <t>Liczba dni na zgłoszenie uwag Zamawiającego - 2. iteracja 
[dni robocze]</t>
  </si>
  <si>
    <t xml:space="preserve">Liczba dni na uwzględnienie uwag 
-  2. iteracja [dni robocze] </t>
  </si>
  <si>
    <t>Liczba dni na dostarczenie finalnej wersji produktu 
[dni robocze]</t>
  </si>
  <si>
    <t>Nazwa katalogu</t>
  </si>
  <si>
    <t>Do uzgodnienia przy ustaleniu zakresu produktu</t>
  </si>
  <si>
    <t>Skan dokumentacji</t>
  </si>
  <si>
    <t>W podziale na obszary RZGW, a w tym na rzeki (z podaniem ID_HYD_R).</t>
  </si>
  <si>
    <t xml:space="preserve">Do uzgodnienia przy ustaleniu zakresu produktu - z uwzględnieniem identyfikatora inwestycji </t>
  </si>
  <si>
    <t xml:space="preserve">Nazwa produktu 
[do stosowania na stronie tytułowej produktu]
</t>
  </si>
  <si>
    <t>Raport z przeglądu metod opracowania map zagrożenia powodziowego i map ryzyka powodziowego stosowanych w innych krajach UE</t>
  </si>
  <si>
    <t>Metodyka opracowania map zagrożenia powodziowego i map ryzyka powodziowego w II cyklu planistycznym</t>
  </si>
  <si>
    <t>Metodyka opracowania map zagrożenia powodziowego i map ryzyka powodziowego w II cyklu planistycznym - wersja w języku angielskim</t>
  </si>
  <si>
    <t>Mapy poglądowe</t>
  </si>
  <si>
    <t>Projekt raportu z wykonania przeglądu map zagrożenia powodziowego i map ryzyka powodziowego</t>
  </si>
  <si>
    <t xml:space="preserve">Wykaz danych </t>
  </si>
  <si>
    <t>1) Forma elektroniczna na nośnikach danych (2 szt.):
a) pliki xlsx
b) pliki shp</t>
  </si>
  <si>
    <t>Wykaz danych niezbędnych do aktualizacji i sporządzenia nowych MZP i MRP</t>
  </si>
  <si>
    <t xml:space="preserve">Raport z wykonania przeglądu map zagrożenia powodziowego i map ryzyka powodziowego 
</t>
  </si>
  <si>
    <t>Zestwienie uwag z przeprowadzonych konsultacji przeglądu MZP i MRP z właściwymi organami, stanowi załącznik do raportu.</t>
  </si>
  <si>
    <t>Warstwy przestrzenne stanowią załączniki do raportu.</t>
  </si>
  <si>
    <t xml:space="preserve">Typ produktu </t>
  </si>
  <si>
    <t xml:space="preserve">Wyciąg z harmonogramu opracowania MZP i MRP </t>
  </si>
  <si>
    <t>Wyciąg z HRM MZPiMRP</t>
  </si>
  <si>
    <t>Raport z przeglądu MZPiMRP</t>
  </si>
  <si>
    <t>Projekt raportu z przeglądu MZPiMRP</t>
  </si>
  <si>
    <t>Harmonogram MZPiMRP</t>
  </si>
  <si>
    <t>1.3.4 HARMONOGRAM MZPiMRP</t>
  </si>
  <si>
    <t xml:space="preserve">Harmonogram i warstwy przestrzenne będą utrzymywane w aktualności, tak aby obrazowały postępy i aktualny stan realizacji prac - udostępniany Zamawiającemu drogą mailową (xlsx) i poprzez repozytorium. </t>
  </si>
  <si>
    <t>Forma produktu
[na potrzeby odbioru]</t>
  </si>
  <si>
    <t xml:space="preserve">Harmonogram opracowania MZP i MRP </t>
  </si>
  <si>
    <t>ZADANIE 1.3.5 AKTUALIZACJA MZP i MRP Z I CYKLU PLANISTYCZNEGO - CZĘŚĆ I</t>
  </si>
  <si>
    <t>Nazewnictwo plików zgodnie z  obowiązującym w I cyklu planistycznym z uwzględnieniem wersjonowania.</t>
  </si>
  <si>
    <t xml:space="preserve">Warstwy przestrzenne </t>
  </si>
  <si>
    <t>Nazewnictwo plików zgodnie z  obowiązującym w I cyklu planistycznym.</t>
  </si>
  <si>
    <t>TAK 
[w ramach zad. 1.3.5]</t>
  </si>
  <si>
    <t>TAK
[w ramach zad. 1.3.5]</t>
  </si>
  <si>
    <t>TAK
[w ramach zad. 1.3.3.1]</t>
  </si>
  <si>
    <t>TAK
[w ramach zad. 1.3.3.2]</t>
  </si>
  <si>
    <t>Modele hydrauliczne po konsultacjach z właściwymi organami</t>
  </si>
  <si>
    <t>Biblioteka stylów i symboli</t>
  </si>
  <si>
    <t>Rastry</t>
  </si>
  <si>
    <t>Raport aMZPiMRP cz. I</t>
  </si>
  <si>
    <t>Zestawy danych dla organów administracji</t>
  </si>
  <si>
    <t>Zestawy danych MZP i MRP dla organów administracji - część I</t>
  </si>
  <si>
    <t>Raport z wykonania przeglądu i aktualizacji map zagrożenia powodziowego i map ryzyka powodziowego - część I</t>
  </si>
  <si>
    <t>Raporty do Komisji Europejskiej - część I</t>
  </si>
  <si>
    <t>Bazy danych</t>
  </si>
  <si>
    <t>1.3.14.22</t>
  </si>
  <si>
    <t>1.3.14.23</t>
  </si>
  <si>
    <t>Wyniki weryfikacji danych hydrologicznych</t>
  </si>
  <si>
    <t>1.3.2.1 Dane hydrologiczne</t>
  </si>
  <si>
    <t>NIE
[odbiór w ramach zad. 1.3.3.1]</t>
  </si>
  <si>
    <t>TAK 
[odbiór w ramach zad. 1.3.6.1, w poszczególnych etapach]</t>
  </si>
  <si>
    <t>1.3.14.5 Raport inwentaryzacja zmian</t>
  </si>
  <si>
    <t>1.3.14.6 Dokumentacja inwestycji</t>
  </si>
  <si>
    <t>1.3.14.8 Wykaz danych</t>
  </si>
  <si>
    <t xml:space="preserve">1.3.14.10 Harmonogram </t>
  </si>
  <si>
    <t xml:space="preserve">1.3.14.11 Modele hydrauliczne / każdy model w oddzielnym katalogu zgodnie ze strukturą w I cyklu </t>
  </si>
  <si>
    <t xml:space="preserve">1.3.14.12 Warstwy przestrzenne </t>
  </si>
  <si>
    <r>
      <t xml:space="preserve">1.3.14.12 Warstwy przestrzenne 
</t>
    </r>
    <r>
      <rPr>
        <i/>
        <sz val="10"/>
        <rFont val="Calibri"/>
        <family val="2"/>
        <charset val="238"/>
        <scheme val="minor"/>
      </rPr>
      <t>[z uwzględnieniem nr wersji]</t>
    </r>
  </si>
  <si>
    <r>
      <t>1.3.14.11. Modele hydrauliczne / każdy model w oddzielnym katalogu zgodnie ze strukturą w I cyklu [</t>
    </r>
    <r>
      <rPr>
        <i/>
        <sz val="10"/>
        <rFont val="Calibri"/>
        <family val="2"/>
        <charset val="238"/>
        <scheme val="minor"/>
      </rPr>
      <t>z uwzględnieniem nr wersji</t>
    </r>
    <r>
      <rPr>
        <sz val="10"/>
        <rFont val="Calibri"/>
        <family val="2"/>
        <charset val="238"/>
        <scheme val="minor"/>
      </rPr>
      <t>]</t>
    </r>
  </si>
  <si>
    <t xml:space="preserve">1.3.14.16 Biblioteka </t>
  </si>
  <si>
    <t>1.3.14.17 Wersje kartograficzne  MZP</t>
  </si>
  <si>
    <t>1.3.14.18 Wersje kartograficzne  MRP</t>
  </si>
  <si>
    <t>1.3.14.19 Raport aMZPiMRP cz. I</t>
  </si>
  <si>
    <t>1.3.14.20 Zestawy danych cz. I</t>
  </si>
  <si>
    <t>1.3.14.21 Wykaz organów cz. I</t>
  </si>
  <si>
    <r>
      <t xml:space="preserve">1.3.14.22 Raport KE cz. I / </t>
    </r>
    <r>
      <rPr>
        <i/>
        <sz val="10"/>
        <rFont val="Calibri"/>
        <family val="2"/>
        <charset val="238"/>
        <scheme val="minor"/>
      </rPr>
      <t>[podział na obszary dorzeczy]</t>
    </r>
  </si>
  <si>
    <t>1.3.14.22 Raport KE cz. I / [podział na obszary dorzeczy]</t>
  </si>
  <si>
    <t>1.3.14.25</t>
  </si>
  <si>
    <t xml:space="preserve">Poprawione wersje modeli hydraulicznych w wyniku uwzględnienia uwag z konsultacji.
W ramach przekazywanych produktów należy uwzględnić raster wraz z zweryfikowanym wskutek przeglądu NMT (jeśli dotyczy).
</t>
  </si>
  <si>
    <r>
      <t xml:space="preserve">1.3.14.26 Warstwy przestrzenne 
</t>
    </r>
    <r>
      <rPr>
        <i/>
        <sz val="10"/>
        <rFont val="Calibri"/>
        <family val="2"/>
        <charset val="238"/>
        <scheme val="minor"/>
      </rPr>
      <t>[z uwzględnieniem nr wersji]</t>
    </r>
  </si>
  <si>
    <t>Zgodnie z SIWZ</t>
  </si>
  <si>
    <t xml:space="preserve">Do ustalenia na etapie realizacji prac </t>
  </si>
  <si>
    <t>TAK 
[w ramach odbiorów poszczególnych etapów zad. 1.3.6: etap I, II, III]</t>
  </si>
  <si>
    <t>1.3.14.26 Warstwy przestrzenne</t>
  </si>
  <si>
    <t>1.3.6 aMZP</t>
  </si>
  <si>
    <t>1.3.5 aMZPiMRP cz. I</t>
  </si>
  <si>
    <t>1.3.2.3 Dane geodezyjne</t>
  </si>
  <si>
    <t xml:space="preserve">1.3.14.30 Biblioteka </t>
  </si>
  <si>
    <t>1.3.14.31 Wersja kartograficzna MZP</t>
  </si>
  <si>
    <t>1.3.7 aMRP</t>
  </si>
  <si>
    <t xml:space="preserve">1) Pisma od właściwych wojewodów potwierdzających uzgodnienie
</t>
  </si>
  <si>
    <t xml:space="preserve">1) Uzgodnienie z właściwymi wojewodami 
</t>
  </si>
  <si>
    <t>1) Warstwy przestrzenne przekazane poprzez repozytorium: 
a) pliki shp 
b) pliki lyr</t>
  </si>
  <si>
    <t>1.3.14.32 Wersja numeryczna MRP</t>
  </si>
  <si>
    <t>TAK
[odbiór w ramach zad. 1.3.7]</t>
  </si>
  <si>
    <t>Partie danych do kontroli etapowej - zgodnie z harmonogramem MZP i MRP (zad 1.3.4). Odbiór prac nastąpi na podstawie cząstkowych protokołów akceptacji.
Nośniki danych (4 komplety danych, na oddzielnych nośnikach danych dla Zamawiającego; po 1 komplecie danych na nośnikach danych dla każdego RZGW) zostaną przekazane w ramach zad. 1.3.8.</t>
  </si>
  <si>
    <t>1) Biblioteka przekazana poprzez reporytorium: 
a) pliki style</t>
  </si>
  <si>
    <t>Nośniki danych (4 komplety danych, na oddzielnych nośnikach danych dla Zamawiającego; po 1 komplecie danych na nośnikach danych dla każdego RZGW) zostaną przekazane w ramach zad. 1.3.8.</t>
  </si>
  <si>
    <t xml:space="preserve">1.3.14.33 Biblioteka </t>
  </si>
  <si>
    <t>Partie danych do kontroli etapowej - zgodnie z harmonogramem MZP i MRP (zad 1.3.4). Odbiór prac nastąpi na podstawie cząstkowych protokołów akceptacji. Nośniki danych (4 komplety danych, na oddzielnych nośnikach danych dla Zamawiającego; po 1 komplecie danych na nośnikach danych dla każdego RZGW) zostaną przekazane w ramach zad. 1.3.9.</t>
  </si>
  <si>
    <t>1.3.14.34 Wersja kartograficzna MRP</t>
  </si>
  <si>
    <t xml:space="preserve">ZADANIE 1.3.8. OPRACOWANIE BAZY DANYCH PRZESTRZENNYCH MZP i MRP </t>
  </si>
  <si>
    <t xml:space="preserve">Baza danych MZP i MRP </t>
  </si>
  <si>
    <t>1.3.8 Baza danych aMZPiMRP</t>
  </si>
  <si>
    <t>1.3.14.35 Wersja numeryczna aMZPiMRP</t>
  </si>
  <si>
    <t>1.3.14.36 Biblioteka</t>
  </si>
  <si>
    <t xml:space="preserve">Biblioteka stylów i symboli </t>
  </si>
  <si>
    <t>TAK
[odbiór w ramach zad. 1.3.8]</t>
  </si>
  <si>
    <t>1.3.9 Wersja kartograficzna aMZPiMRP</t>
  </si>
  <si>
    <t>1.3.14.39</t>
  </si>
  <si>
    <t xml:space="preserve">Wersje kartograficzne MZP i MRP </t>
  </si>
  <si>
    <t xml:space="preserve">Narzędzie do generowania wersji kartograficznych MZP i MRP </t>
  </si>
  <si>
    <t>1.3.14.38 Wersja kartograficzna aMZPiMRP</t>
  </si>
  <si>
    <t>TAK
[odbiór w ramach zad. 1.3.9]</t>
  </si>
  <si>
    <t>1.3.14.39 Generator map</t>
  </si>
  <si>
    <t>Generator map</t>
  </si>
  <si>
    <t>1.3.10 Raport aMZPiMRP</t>
  </si>
  <si>
    <t>1.3.14.40</t>
  </si>
  <si>
    <t>1.3.14.41</t>
  </si>
  <si>
    <t>Raport aMZPiMRP</t>
  </si>
  <si>
    <t>1.3.14.40 Raport aMZPiMRP</t>
  </si>
  <si>
    <t>TAK
[odbiór w ramach zad. 1.3.10]</t>
  </si>
  <si>
    <t>TAK
[odbiór w ramach zad. 1.3.10]
[dodatkowo odbiór ostatecznej wersji metodyki w wersji PL (1.3.14.2) i EN (1.3.14.3)]</t>
  </si>
  <si>
    <t>Raport aMZPiMRP EN</t>
  </si>
  <si>
    <t>1.3.14.41 Raport aMZPiMRP EN</t>
  </si>
  <si>
    <t>1.3.14.42 Raport aMZPiMRP Aneks</t>
  </si>
  <si>
    <t>Raport aMZPiMRP Aneks</t>
  </si>
  <si>
    <t>1.3.14.42 Raport aMZPiMRP Aneks / Załączniki</t>
  </si>
  <si>
    <t>TAK
[odbiór w ramach zad. 1.3.10.1]</t>
  </si>
  <si>
    <t xml:space="preserve">Raport z analizy funkcjonujących w KZGW i ISOK rozwiązań służących publikacji i udostępnianiu danych oraz metadanych </t>
  </si>
  <si>
    <t>1.3.11 Publikacja aMZPiMRP</t>
  </si>
  <si>
    <t>TAK
[odbiór w ramach zad. 1.3.11]</t>
  </si>
  <si>
    <t>Zestawy danych publikacyjnych oraz plików konfiguracyjnych stanowiących podstawę publikacji na portalach mapowych oraz za pomocą usług sieciowych</t>
  </si>
  <si>
    <t xml:space="preserve">Zestawy danych publikacyjnych </t>
  </si>
  <si>
    <t xml:space="preserve">1) Forma elektroniczna na nośniku danych (1 szt.): 
a) pliki docx  
b) pliki pdf
</t>
  </si>
  <si>
    <t>1.3.14.44 Zestawy danych publikacyjnych</t>
  </si>
  <si>
    <t>Raport z publikacji aMZPiMRP</t>
  </si>
  <si>
    <t>Raport analiza publikacji</t>
  </si>
  <si>
    <t>1.3.14.43 Raport analiza publikacji</t>
  </si>
  <si>
    <t xml:space="preserve">1.3.12 Zestawy danych aMZPiMRP </t>
  </si>
  <si>
    <t>Zestawy danych aMZPiMRP</t>
  </si>
  <si>
    <t xml:space="preserve">1.3.14.47 Wykaz organów </t>
  </si>
  <si>
    <t xml:space="preserve">1.3.14.46 Zestawy danych </t>
  </si>
  <si>
    <t>TAK
[odbiór w ramach zad. 1.3.12]</t>
  </si>
  <si>
    <t xml:space="preserve">Raporty do Komisji Europejskiej </t>
  </si>
  <si>
    <r>
      <t xml:space="preserve">1.3.14.48 Raport KE / </t>
    </r>
    <r>
      <rPr>
        <i/>
        <sz val="10"/>
        <rFont val="Calibri"/>
        <family val="2"/>
        <charset val="238"/>
        <scheme val="minor"/>
      </rPr>
      <t>[podział na obszary dorzeczy]</t>
    </r>
  </si>
  <si>
    <t>1.3.13 Raport KE aMZPiMRP</t>
  </si>
  <si>
    <t>1.3.14.48 Raport KE / [podział na obszary dorzeczy]</t>
  </si>
  <si>
    <t>TAK
[odbiór w ramach zad. 1.3.13]</t>
  </si>
  <si>
    <t>Inne produkty pozostają do określenia po zakończeniu schematów raportowych na II cykl.</t>
  </si>
  <si>
    <t>ZADANIE 1.3.2. INWENTARYZACJA POZYSKANIE I OPRACOWANIE DANYCH NA POTRZEBY PRZEGLĄDU I AKTUALIZACJI MZP i MRP</t>
  </si>
  <si>
    <t>Zadanie 1.3.6.4. Opracowanie wersji kartograficznych projektów MZP</t>
  </si>
  <si>
    <t xml:space="preserve">Zadanie 1.3.6.2. Konsultacje obszarów zagrożenia powodziowego z właściwymi organami </t>
  </si>
  <si>
    <t>Zgodnie z wytycznymi przewodnika dot. raportowania.</t>
  </si>
  <si>
    <t xml:space="preserve">Plan zarządzania jakością </t>
  </si>
  <si>
    <t xml:space="preserve">1) Forma elektroniczna na nośniku danych (2 szt.): 
a) pliki docx  
b) pliki pdf
</t>
  </si>
  <si>
    <t>ZAD 3 Usługi wsparcia</t>
  </si>
  <si>
    <t>3.3.7.1 Plan zarządzania jakością</t>
  </si>
  <si>
    <t>3.3.7.2 Procedura zarządzania jakością</t>
  </si>
  <si>
    <t>3.3.7.3 Procedura odbiorowa</t>
  </si>
  <si>
    <t xml:space="preserve">Procedura odbiorowa </t>
  </si>
  <si>
    <t xml:space="preserve">Procedura odbiorowa 
</t>
  </si>
  <si>
    <t>3.3.7.4 Procedura kontroli</t>
  </si>
  <si>
    <t>Prodecura kontroli jakości</t>
  </si>
  <si>
    <t>Narzędzia służące kontroli jakości warstw przestrzennych oraz bazy danych przestrzennych MZP i MRP</t>
  </si>
  <si>
    <t xml:space="preserve">Narzędzia służące kontroli jakości </t>
  </si>
  <si>
    <t>3.3.7.5 Narzędzia</t>
  </si>
  <si>
    <t>3.3.7.5 Narzędzia / Dokumentacja</t>
  </si>
  <si>
    <t xml:space="preserve">1) Forma elektroniczna na nośnikach danych (2 szt.)
</t>
  </si>
  <si>
    <t>Zakładka na stronie: www.powodz.gov.pl
w wersji PL i EN</t>
  </si>
  <si>
    <t>1) Projekt graficzny serwisu internetowego
2) Projekt graficzny serwisu internetowego - w wersji angielskiej</t>
  </si>
  <si>
    <t>1) Projekt graficzny strony
2) Projekt graficzny strony EN</t>
  </si>
  <si>
    <t xml:space="preserve">1) Forma elektroniczna na nośnikach danych (2 szt.): 
a) pliki docx  
b) pliki pdf
2) W postaci wydruku (1 szt.)
</t>
  </si>
  <si>
    <t>5.3.1 Strona internetowa</t>
  </si>
  <si>
    <t>5.3.9.3 Raport</t>
  </si>
  <si>
    <t>Raport z przygotowania strony internetowej, zawierający dokumentację dotyczącą opisu technicznego i obsługi strony</t>
  </si>
  <si>
    <t>Raport z przygotowania strony internetowej</t>
  </si>
  <si>
    <t xml:space="preserve">1) Forma elektroniczna na nośnikach danych (2 szt.): 
a) pliki docx  
b) pliki pdf
</t>
  </si>
  <si>
    <t>Materiały szkoleniowe</t>
  </si>
  <si>
    <t xml:space="preserve">Materiały szkoleniowe </t>
  </si>
  <si>
    <t>Materiały szkoleniowe powinny być uzgodnione z Zamawiającym na  tydzień przed planowanym szkoleniem. 
Wraz z materiałami szkoleniowymi należy przekazać listę obecności na szkoleniu z podpisami uczestników.</t>
  </si>
  <si>
    <t>5.3.9.4 Materiały szkoleniowe</t>
  </si>
  <si>
    <t>5.3.9.5 Banery internetowe</t>
  </si>
  <si>
    <t>Należy prezkazać 2 wzory banerów internetowych w 10 różnych  rozmiarach.</t>
  </si>
  <si>
    <t>Baner internetowy (w nazwie pliku należy podać nr wzoru i rozmiary)</t>
  </si>
  <si>
    <t>5.3.9.6 Projekty graficzne banerów</t>
  </si>
  <si>
    <t>5.3.9.2 Projekt graficzny strony</t>
  </si>
  <si>
    <t>1) Projekt graficzny baneru
2) Projekt graficzny baneru EN
(w nazwie pliku należy podać nr wzoru i rozmiary)</t>
  </si>
  <si>
    <t>1) Projekty graficzne banerów internetowych
2) Projekty graficzne banerów internetowych - w wersji angielskiej</t>
  </si>
  <si>
    <t>W formie wydruku (5000 szt.)</t>
  </si>
  <si>
    <t>Projekt graficzny plakatu</t>
  </si>
  <si>
    <t xml:space="preserve">1) Forma elektroniczna na nośnikach danych (2 szt.): 
a) wersja edytowalna
b) pliki pdf
2) W postaci wydruku (1 szt.)
</t>
  </si>
  <si>
    <t xml:space="preserve">1) Forma elektroniczna na nośnikach danych (2 szt.): 
a) wersja edytowalna 
b) pliki pdf
2) W postaci wydruku (1 szt.)
</t>
  </si>
  <si>
    <t>Raport z działań public relations</t>
  </si>
  <si>
    <t xml:space="preserve">1) Forma elektroniczna na nośnikach danych (2 szt.): 
a) pliki docx
b) pliki pdf
2) W postaci wydruku (1 szt.)
</t>
  </si>
  <si>
    <t xml:space="preserve">Załącznikami do raportu będą  prezentacje, materiały informacyjne, agenda spotkania i dokumentacja fotograficzna.
Rekomenduje się przygotowanie produktu do dwóch tygodni po zorganizowanej konferencji. Wskazany do kontroli termin, wynika ze wstępnie zaplanowanej konferencji na połowę listopada 2017 r. </t>
  </si>
  <si>
    <t>Raport z organizacji konferencji prasowej</t>
  </si>
  <si>
    <t>Raport z konferencji prasowej</t>
  </si>
  <si>
    <t>3 szt. każdej publikacji</t>
  </si>
  <si>
    <t>Każdorazowo należy dostarczyć do 7 dni po publikacji.</t>
  </si>
  <si>
    <t>Plakat</t>
  </si>
  <si>
    <t>Artykuł</t>
  </si>
  <si>
    <t>Ulotka</t>
  </si>
  <si>
    <t xml:space="preserve">Baner </t>
  </si>
  <si>
    <t>Broszura</t>
  </si>
  <si>
    <t>1) Projekt graficzny broszury
2) Projekt graficzny broszury EN</t>
  </si>
  <si>
    <t>TAK
[odbiór w ramach zad. 5.3.1.1]</t>
  </si>
  <si>
    <t>TAK
[odbiór w ramach zad. 5.3.1.3]</t>
  </si>
  <si>
    <t>TAK
[odbiór w ramach zad. 5.3.2]</t>
  </si>
  <si>
    <t>TAK
[odbiór w ramach zad. 5.3.3]</t>
  </si>
  <si>
    <t>TAK
[odbiór w ramach zad. 5.3.4]</t>
  </si>
  <si>
    <t>TAK
[odbiór końcowy zad. 5.3.5]</t>
  </si>
  <si>
    <t>TAK
[odbiór w ramach zad. 5.3.6]</t>
  </si>
  <si>
    <t>NIE
[odbiór końcowy zad. 5.3.7]</t>
  </si>
  <si>
    <t>TAK
[odbiór w ramach zad. 5.3.8]</t>
  </si>
  <si>
    <t>ZAD 5 Promocja</t>
  </si>
  <si>
    <t>5.3.2 Banery</t>
  </si>
  <si>
    <t>5.3.3 Ulotka</t>
  </si>
  <si>
    <t>5.3.4 Plakat</t>
  </si>
  <si>
    <t>5.3.5 Działania PR</t>
  </si>
  <si>
    <t>5.3.6 Konferencja prasowa</t>
  </si>
  <si>
    <t>5.3.7 Artykuły</t>
  </si>
  <si>
    <t>5.3.7 Artykuły
Każdy artykuł w oddzielnym katalogu (z nr kol. artykułu i skróconą nazwą)</t>
  </si>
  <si>
    <t xml:space="preserve">5.3.8 Broszura </t>
  </si>
  <si>
    <t>1.3.14.15 Wersja numeryczna</t>
  </si>
  <si>
    <t xml:space="preserve">W katalogu zawierającym modele dla danej rzeki /1.3.14.13 Raport </t>
  </si>
  <si>
    <t xml:space="preserve">W katalogu zawierającym modele dla danej rzeki /1.3.14.27 Raport </t>
  </si>
  <si>
    <t>Date</t>
  </si>
  <si>
    <t>Description</t>
  </si>
  <si>
    <t>Nowy rok (New Year's Day)</t>
  </si>
  <si>
    <t>Święto Trzech Króli / Trzech Króli (Epiphany)</t>
  </si>
  <si>
    <t>Pierwszy dzień Wielkiej Nocy / Niedziela Wielkanocna (Easter)</t>
  </si>
  <si>
    <t>Drugi dzień Wielkiej Nocy / Poniedziałek Wielkanocny (Easter Monday)</t>
  </si>
  <si>
    <t>Święto Państwowe / Święto Pracy (Labour Day)</t>
  </si>
  <si>
    <t>Święto Narodowe Trzeciego Maja / Święto Konstytucji Trzeciego Maja (Constitutuion Day)</t>
  </si>
  <si>
    <t>Pierwszy dzień Zielonych Świątek / Zielone Świątki (Pentecost Sunday)</t>
  </si>
  <si>
    <t>Dzień Bożego Ciała / Boże Ciało (Corpus Christi)</t>
  </si>
  <si>
    <t>Wniebowzięcie Najświętszej Maryi Panny / Święto Wojska Polskiego / Święto Matki Boskiej Zielnej (Assumption of the Blessed Virgin Mary)</t>
  </si>
  <si>
    <t>Wszystkich Świętych / Dzień Zmarłych (All Saints’ Day)</t>
  </si>
  <si>
    <t>Narodowe Święto Niepodległości / Dzień Niepodległości (Independence Day)</t>
  </si>
  <si>
    <r>
      <t>Pierwszy dzień</t>
    </r>
    <r>
      <rPr>
        <sz val="10"/>
        <color indexed="8"/>
        <rFont val="Arial"/>
        <family val="2"/>
      </rPr>
      <t xml:space="preserve"> Święto Bożego Narodzenia (Christmas)</t>
    </r>
  </si>
  <si>
    <t>Drugi dzień Świąt Bożego Narodzenia (Second Day of Christmas)</t>
  </si>
  <si>
    <t>Pierwszy dzień Bożego Narodzenia (Christmas)</t>
  </si>
  <si>
    <t>Drugi dzień Bożego Narodzenia (Second Day of Christmas)</t>
  </si>
  <si>
    <t>Zadanie 5.3.1.1. Organizacja zakładki na stronie internetowej</t>
  </si>
  <si>
    <t>Zadanie 5.3.1. Przygotowanie zakładki na stronie internetowej www.powodz.gov.pl i zasilanie jej treściami</t>
  </si>
  <si>
    <t xml:space="preserve">Zadanie 5.3.1.2. Zarządzanie i zasilanie treścią zakładki internetowej </t>
  </si>
  <si>
    <t>Zadanie 5.3.1.3. Przeprowadzenie szkoleń z obsługi zakładki internetowej</t>
  </si>
  <si>
    <t>Zadanie 5.3.2. Przygotowanie banerów internetowych, przekierowujących na zakładki na stronie internetowej, do umieniszczenia na stronach internetowych innych instytucji i organizacji</t>
  </si>
  <si>
    <t>Zadanie. 5.3.3. Przygotowanie ulotki informacyjnej na temat przeglądu i aktualizacji MZP i MRP</t>
  </si>
  <si>
    <t>Zadanie 5.3.4. Opracowanie merytoryczne, projekt graficzny i dystrybucja plakatu informacyjnego</t>
  </si>
  <si>
    <t>Zadanie 5.3.8. Opracowanie merytoryczne, projekt graficzny i dystrybucja broszury informacyjnej</t>
  </si>
  <si>
    <t>1) Projekt graficzny broszury w języku polskim
2) Projekty graficzny broszury w języku angielskim</t>
  </si>
  <si>
    <t>Pierwszą koncepcję broszury należy przekazać do 2019-05-06. Pierwsza wersja pełnego tekstu broszury - do 2019-06-03.</t>
  </si>
  <si>
    <t>1.3.14.14 Uwagi z konsultacji OZP</t>
  </si>
  <si>
    <t>Ostateczna data akceptacji to 2018-03-19.</t>
  </si>
  <si>
    <t>Ostateczna data akceptacji to 2018-03-26.</t>
  </si>
  <si>
    <t>Przekazanie do kontroli razem z raportem z wykonania przeglądu i aktualizacji MZP i MRP (1.3.14.40)</t>
  </si>
  <si>
    <r>
      <t xml:space="preserve">Raport z wyznaczenia obszarów zagrożenia powodziowego w wyniku modelowania hydraulicznego [dla … </t>
    </r>
    <r>
      <rPr>
        <i/>
        <sz val="10"/>
        <rFont val="Calibri"/>
        <family val="2"/>
        <charset val="238"/>
        <scheme val="minor"/>
      </rPr>
      <t>podać nazwę rzeki</t>
    </r>
    <r>
      <rPr>
        <sz val="10"/>
        <rFont val="Calibri"/>
        <family val="2"/>
        <charset val="238"/>
        <scheme val="minor"/>
      </rPr>
      <t>]</t>
    </r>
  </si>
  <si>
    <r>
      <t>Raport z wyznaczenia OZP dla …</t>
    </r>
    <r>
      <rPr>
        <i/>
        <sz val="10"/>
        <rFont val="Calibri"/>
        <family val="2"/>
        <charset val="238"/>
        <scheme val="minor"/>
      </rPr>
      <t xml:space="preserve"> [podać nazwę rzeki]  </t>
    </r>
  </si>
  <si>
    <r>
      <t xml:space="preserve">W katalogu zawierającym modele dla danej rzeki /1.3.14.27 Raport 
</t>
    </r>
    <r>
      <rPr>
        <i/>
        <sz val="10"/>
        <rFont val="Calibri"/>
        <family val="2"/>
        <charset val="238"/>
        <scheme val="minor"/>
      </rPr>
      <t>[z uwzględnieniem nr wersji]</t>
    </r>
  </si>
  <si>
    <t>Zestawienie uwag z przeprowadzonych konsultacji obszarów zagrożenia powodziowego  z właściwymi organami</t>
  </si>
  <si>
    <t xml:space="preserve">Zestawienie uwag z konsultacji OZP </t>
  </si>
  <si>
    <r>
      <t xml:space="preserve">W katalogu zawierającym modele dla danej rzeki /1.3.14.13 Raport 
</t>
    </r>
    <r>
      <rPr>
        <i/>
        <sz val="10"/>
        <rFont val="Calibri"/>
        <family val="2"/>
        <charset val="238"/>
        <scheme val="minor"/>
      </rPr>
      <t>[z uwzględnieniem nr wersji]</t>
    </r>
  </si>
  <si>
    <t>Poprawione wersje raportów w wyniku uwzględnienia uwag z konsultacji.
Ostateczna data akceptacji to 2018-03-19.</t>
  </si>
  <si>
    <r>
      <t xml:space="preserve">Raport z wyznaczenia OZP dla … </t>
    </r>
    <r>
      <rPr>
        <i/>
        <sz val="10"/>
        <rFont val="Calibri"/>
        <family val="2"/>
        <charset val="238"/>
        <scheme val="minor"/>
      </rPr>
      <t>podać nazwę rzeki</t>
    </r>
    <r>
      <rPr>
        <sz val="10"/>
        <rFont val="Calibri"/>
        <family val="2"/>
        <charset val="238"/>
        <scheme val="minor"/>
      </rPr>
      <t xml:space="preserve">]  </t>
    </r>
  </si>
  <si>
    <r>
      <t>Raport z wyznaczenia obszarów zagrożenia powodziowego w wyniku modelowania hydraulicznego [dla</t>
    </r>
    <r>
      <rPr>
        <i/>
        <sz val="10"/>
        <rFont val="Calibri"/>
        <family val="2"/>
        <charset val="238"/>
        <scheme val="minor"/>
      </rPr>
      <t xml:space="preserve"> … podać nazwę rzeki</t>
    </r>
    <r>
      <rPr>
        <sz val="10"/>
        <rFont val="Calibri"/>
        <family val="2"/>
        <charset val="238"/>
        <scheme val="minor"/>
      </rPr>
      <t>]</t>
    </r>
  </si>
  <si>
    <t>Zestawienie uwag z przeprowadzonych konsultacji obszarów zagrożenia powodziowego z właściwymi organami</t>
  </si>
  <si>
    <t xml:space="preserve">Poprawione wersje modeli hydraulicznych w wyniku uwzględnienia uwag z konsultacji.
W ramach przekazywanych produktów należy uwzględnić raster wraz z zweryfikowanym wskutek przeglądu NMT.
Ostateczna data akceptacji to 2018-03-19.
</t>
  </si>
  <si>
    <t>Poprawione wersje warstw przestrzennych w wyniku uwzględnienia uwag z konsultacji.
Ostateczna data akceptacji to 2018-03-19.</t>
  </si>
  <si>
    <r>
      <t xml:space="preserve">Raport z wyznaczenia obszarów zagrożenia powodziowego w wyniku modelowania hydraulicznego [dla … </t>
    </r>
    <r>
      <rPr>
        <i/>
        <sz val="10"/>
        <rFont val="Calibri"/>
        <family val="2"/>
        <charset val="238"/>
        <scheme val="minor"/>
      </rPr>
      <t>podać nazwę rzeki</t>
    </r>
    <r>
      <rPr>
        <sz val="10"/>
        <rFont val="Calibri"/>
        <family val="2"/>
        <charset val="238"/>
        <scheme val="minor"/>
      </rPr>
      <t xml:space="preserve">]  
</t>
    </r>
    <r>
      <rPr>
        <i/>
        <sz val="10"/>
        <rFont val="Calibri"/>
        <family val="2"/>
        <charset val="238"/>
        <scheme val="minor"/>
      </rPr>
      <t>[w przypadku przeprowadzenia modelowania hydraulicznego w ramach  zad. 1.3.5. część I]</t>
    </r>
  </si>
  <si>
    <r>
      <t>Raport z wyznaczenia OZP dla … [</t>
    </r>
    <r>
      <rPr>
        <i/>
        <sz val="10"/>
        <rFont val="Calibri"/>
        <family val="2"/>
        <charset val="238"/>
        <scheme val="minor"/>
      </rPr>
      <t>podać nazwę rzeki</t>
    </r>
    <r>
      <rPr>
        <sz val="10"/>
        <rFont val="Calibri"/>
        <family val="2"/>
        <charset val="238"/>
        <scheme val="minor"/>
      </rPr>
      <t xml:space="preserve">]  </t>
    </r>
  </si>
  <si>
    <t>Zakres prac i produktów analogiczny jak w zadaniu 1.3.6.1, przy uwzględnieniu specyfiki „cząstkowej” aktualizacji części I. 
Warstwy będą przekazywane sukcesywnie od 30.11. Ostateczna data akceptacji to 2018-02-02.</t>
  </si>
  <si>
    <t>Zakres prac i produktów analogiczny jak w zadaniu 1.3.6.1, przy uwzględnieniu specyfiki „cząstkowej” aktualizacji części I. 
Raporty będą przekazywane sukcesywnie od 30.11. Ostateczna data akceptacji to 2018-02-02.</t>
  </si>
  <si>
    <t>Zakres prac i produktów analogiczny jak w zadaniu 1.3.6.1, przy uwzględnieniu specyfiki „cząstkowej” aktualizacji części I. 
W ramach przekazywanych produktów należy uwzględnić raster wraz z zweryfikowanym wskutek przeglądu NMT.
Modele będą przekazywane sukcesywnie od 30.11. Ostateczna data akceptacji modeli to 2018-02-02.</t>
  </si>
  <si>
    <t>1) Forma elektroniczna na nośnikach danych (14 szt.): 
a) skany w plikach pdf</t>
  </si>
  <si>
    <t>1) Forma elektroniczna na nośniku danych (1 szt.)</t>
  </si>
  <si>
    <t>1.3.14.4 Weryfikacja danych hydrologicznych</t>
  </si>
  <si>
    <t>Termin odbioru
wg UMOWY</t>
  </si>
  <si>
    <t>1.3.14.7 Projekt raportu z przeglądu / Zal_Warstwy shp</t>
  </si>
  <si>
    <t>1.3.14.7 Projekt raportu z przeglądu / Zal_Mapy RW i WOJ.</t>
  </si>
  <si>
    <t>1.3.14.7 Projekt raportu z przeglądu
1.3.14.7 Projekt raportu z przeglądu / Zal_Uwagi do MZPiMRP</t>
  </si>
  <si>
    <t>1.3.14.9 Raport z przeglądu / Zal_Warstwy shp</t>
  </si>
  <si>
    <t>1.3.14.8 Raport z przeglądu / Zal_Mapy RW i WOJ.</t>
  </si>
  <si>
    <t>1.3.14.9 Raport z przeglądu
1.3.14.9 Raport z przeglądu / Zal_Uwagi do MZPiMRP
1.3.14.9 Raport z przeglądu / Zal_Pisma_uwagi</t>
  </si>
  <si>
    <t>1.3.14.5 Raport inwentaryzacja zmian / Zal_Warstwy shp</t>
  </si>
  <si>
    <t>1.3.14.10 Harmonogram /Zal_Warstwy shp</t>
  </si>
  <si>
    <t>1.3.14.10 Harmonogram /Zal_Mapy PL RZGW</t>
  </si>
  <si>
    <t>Mapy poglądowe stanowią załączniki do raportu (tylko w wersji elektronicznej na nośnikach danych)</t>
  </si>
  <si>
    <t>Mapy poglądowe stanowią załączniki do raportu (tylko w wersji elektronicznej na nośnikach danych).</t>
  </si>
  <si>
    <t>Forma elektroniczna - na nośnikach danych - 3 szt.</t>
  </si>
  <si>
    <r>
      <rPr>
        <b/>
        <sz val="10"/>
        <rFont val="Calibri"/>
        <family val="2"/>
        <charset val="238"/>
        <scheme val="minor"/>
      </rPr>
      <t>1) Forma elektroniczna na nośnikach danych - 12 szt. (1 komplet danych  dla KZGW, po 1 komplecie danych dla właściwych RZGW):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a) pliki shp
</t>
    </r>
    <r>
      <rPr>
        <u/>
        <sz val="10"/>
        <rFont val="Calibri"/>
        <family val="2"/>
        <charset val="238"/>
        <scheme val="minor"/>
      </rPr>
      <t>Operaty geodezyjne</t>
    </r>
    <r>
      <rPr>
        <sz val="10"/>
        <rFont val="Calibri"/>
        <family val="2"/>
        <charset val="238"/>
        <scheme val="minor"/>
      </rPr>
      <t xml:space="preserve">:
b) pliki docx
c) pliki xlsx
d) pliki jpg (fotografie)
e) pliki dxf, pdf (szkice)
</t>
    </r>
  </si>
  <si>
    <t>1) Wersje kartograficzne MZP przekazane poprzez repozytorium: 
a) pliki geotiff
b) pliki pdf</t>
  </si>
  <si>
    <t>1) Wersje kartograficzne MRP przekazane poprzez repozytorium: 
a) pliki geotiff
b) pliki pdf</t>
  </si>
  <si>
    <t>-</t>
  </si>
  <si>
    <t>jw.</t>
  </si>
  <si>
    <r>
      <t xml:space="preserve">Odbiory odbędą się etapowo.
Zgodnie z harmonogramem MZP i MRP (zadanie 1.3.4).
</t>
    </r>
    <r>
      <rPr>
        <b/>
        <sz val="10"/>
        <rFont val="Calibri"/>
        <family val="2"/>
        <charset val="238"/>
        <scheme val="minor"/>
      </rPr>
      <t>Raporty przekazywane są do kontroli jednocześnie z każdym krokiem budowy modelu oraz w całości wraz z przekazaniem warstw przestrzennych (1.3.14.26).</t>
    </r>
  </si>
  <si>
    <r>
      <t xml:space="preserve">Poprawione wersje raportów w wyniku uwzględnienia uwag z konsultacji.
</t>
    </r>
    <r>
      <rPr>
        <b/>
        <sz val="10"/>
        <rFont val="Calibri"/>
        <family val="2"/>
        <charset val="238"/>
        <scheme val="minor"/>
      </rPr>
      <t>Raporty przekazywane są do kontroli jednocześnie z modelem oraz warstwami przestrzennymi.</t>
    </r>
  </si>
  <si>
    <t>Uzgodnienia z właściwymi organami</t>
  </si>
  <si>
    <r>
      <rPr>
        <b/>
        <sz val="10"/>
        <rFont val="Calibri"/>
        <family val="2"/>
        <charset val="238"/>
        <scheme val="minor"/>
      </rPr>
      <t xml:space="preserve">2) Wzorcowe wydruki map </t>
    </r>
    <r>
      <rPr>
        <sz val="10"/>
        <rFont val="Calibri"/>
        <family val="2"/>
        <charset val="238"/>
        <scheme val="minor"/>
      </rPr>
      <t>-  5 egz. każdego arkusza</t>
    </r>
  </si>
  <si>
    <t>Forma elektroniczna - na nośnikach danych dla wszystkich organów administracji wskazanych w ustawie Prawo wodne</t>
  </si>
  <si>
    <t>Forma elektroniczna na nośniku danych (1 szt.)
w pliku xlsx</t>
  </si>
  <si>
    <r>
      <rPr>
        <b/>
        <sz val="10"/>
        <rFont val="Calibri"/>
        <family val="2"/>
        <charset val="238"/>
        <scheme val="minor"/>
      </rPr>
      <t>1) Forma elektroniczna na nośnikach danych (3 szt.):</t>
    </r>
    <r>
      <rPr>
        <sz val="10"/>
        <rFont val="Calibri"/>
        <family val="2"/>
        <charset val="238"/>
        <scheme val="minor"/>
      </rPr>
      <t xml:space="preserve"> 
a) pliki docx  
b) pliki pdf
</t>
    </r>
    <r>
      <rPr>
        <b/>
        <sz val="10"/>
        <rFont val="Calibri"/>
        <family val="2"/>
        <charset val="238"/>
        <scheme val="minor"/>
      </rPr>
      <t xml:space="preserve">2) Dokument w postaci wydruku </t>
    </r>
    <r>
      <rPr>
        <sz val="10"/>
        <rFont val="Calibri"/>
        <family val="2"/>
        <charset val="238"/>
        <scheme val="minor"/>
      </rPr>
      <t xml:space="preserve">(1 szt.)
</t>
    </r>
  </si>
  <si>
    <t>1.3.14.23 Dane hydrologiczne</t>
  </si>
  <si>
    <t>1.3.14.24 Dane geodezyjne</t>
  </si>
  <si>
    <t xml:space="preserve">1.3.14.25 Modele </t>
  </si>
  <si>
    <t>1.3.14.28 Zestawienie uwag</t>
  </si>
  <si>
    <r>
      <t>1.3.14.25. Modele / każdy model w oddzielnym katalogu zgodnie ze strukturą w I cyklu [</t>
    </r>
    <r>
      <rPr>
        <i/>
        <sz val="10"/>
        <rFont val="Calibri"/>
        <family val="2"/>
        <charset val="238"/>
        <scheme val="minor"/>
      </rPr>
      <t>z uwzględnieniem nr wersji</t>
    </r>
    <r>
      <rPr>
        <sz val="10"/>
        <rFont val="Calibri"/>
        <family val="2"/>
        <charset val="238"/>
        <scheme val="minor"/>
      </rPr>
      <t>]</t>
    </r>
  </si>
  <si>
    <t>1.3.14.29 Warstwy przestrzenne MZP</t>
  </si>
  <si>
    <t xml:space="preserve">1.3.14.37 Metadane </t>
  </si>
  <si>
    <t xml:space="preserve">1.3.14.45 Raport z publikacji </t>
  </si>
  <si>
    <t>Szczegółowy harmonogram kontroli wskazany jest w harmonogramie MZP i MRP (zad 1.3.4).
Odbiory będą następować etapowo: 
I etap – obejmujący 25% prac
II etap – obejmujący 35% prac
III etap – obejmujący 40% prac</t>
  </si>
  <si>
    <t xml:space="preserve">Poprawione wersje warstw przestrzennych w wyniku uwzględnienia uwag z konsultacji. 
Wraz z warstwami przestrzennymi, przekazywany jest poprawiony produkt 1.3.14.28 Zestawienie uwag. </t>
  </si>
  <si>
    <t>Wymagane  potwierdzenie uzgodnień zewnętrznych</t>
  </si>
  <si>
    <r>
      <t>Raport z wyznaczenia obszarów zagrożenia powodziowego w wyniku modelowania hydraulicznego</t>
    </r>
    <r>
      <rPr>
        <i/>
        <sz val="10"/>
        <rFont val="Calibri"/>
        <family val="2"/>
        <charset val="238"/>
        <scheme val="minor"/>
      </rPr>
      <t xml:space="preserve"> [dla … podać nazwę rzeki]</t>
    </r>
    <r>
      <rPr>
        <sz val="10"/>
        <rFont val="Calibri"/>
        <family val="2"/>
        <charset val="238"/>
        <scheme val="minor"/>
      </rPr>
      <t xml:space="preserve">
Załącznik nr 1 Opracowanie danych hydrologicznych</t>
    </r>
  </si>
  <si>
    <t xml:space="preserve">Zal 1 Opracowanie danych hydrologicznych dla …… [podać nazwę rzeki]  </t>
  </si>
  <si>
    <t>Dokument;
Modele opad-odpływ</t>
  </si>
  <si>
    <r>
      <t xml:space="preserve">Raport z wyznaczenia obszarów zagrożenia powodziowego w wyniku modelowania hydraulicznego [dla … </t>
    </r>
    <r>
      <rPr>
        <i/>
        <sz val="10"/>
        <rFont val="Calibri"/>
        <family val="2"/>
        <charset val="238"/>
        <scheme val="minor"/>
      </rPr>
      <t>podać nazwę rzeki</t>
    </r>
    <r>
      <rPr>
        <sz val="10"/>
        <rFont val="Calibri"/>
        <family val="2"/>
        <charset val="238"/>
        <scheme val="minor"/>
      </rPr>
      <t xml:space="preserve">] </t>
    </r>
  </si>
  <si>
    <t xml:space="preserve">Warstwy przestrzenne stanowią załączniki do raportu (na nośnikach danych - 14 szt.). </t>
  </si>
  <si>
    <t>Raport z danych hydrologicznych - etap II</t>
  </si>
  <si>
    <t>Raport z danych hydrologicznych - etapy I-III</t>
  </si>
  <si>
    <t>Raporty z opracowania danych hydrologicznych  - etap I</t>
  </si>
  <si>
    <t>Raporty z opracowania danych hydrologicznych  - etap II</t>
  </si>
  <si>
    <t>Raporty z opracowania danych hydrologicznych  - etapy I-III</t>
  </si>
  <si>
    <t xml:space="preserve">Pomiary przekrojów poprzecznych, parametrów obiektów mostowych i hydrotechnicznych, wałów przeciwpowodziowych 
Etap I
</t>
  </si>
  <si>
    <t xml:space="preserve">Pomiary przekrojów poprzecznych, parametrów obiektów mostowych i hydrotechnicznych, wałów przeciwpowodziowych 
Etap II
</t>
  </si>
  <si>
    <t xml:space="preserve">Pomiary przekrojów poprzecznych, parametrów obiektów mostowych i hydrotechnicznych, wałów przeciwpowodziowych 
Etap III
</t>
  </si>
  <si>
    <t>Zestawienie uwag z konsultacji OZP - Etap I</t>
  </si>
  <si>
    <t>Zestawienie uwag z konsultacji OZP - Etap II</t>
  </si>
  <si>
    <t>Zestawienie uwag z konsultacji OZP - Etap III</t>
  </si>
  <si>
    <t xml:space="preserve">Wymagane uzgodnienia zewnętrzne (przed przekazaniem Zamawiającemu do odbioru) </t>
  </si>
  <si>
    <t>Wersja numeryczna MZP i MRP opracowanych w I cyklu planistycznym, uwzględniająca aktualizację w ramach zad. 1.3.5.
Ostateczna data akceptacji to 2018-03-19.
Dla KZGW - warstwy dla PL w podziale do OD i RW
Dla RZGW -  warstwy dla PL w podziale do OD; dla RZGW w podziale do RW</t>
  </si>
  <si>
    <t>Nie dotyczy
Przekazanie projektów MZP i MRP następuje po odbiorze zad. 1.3.5</t>
  </si>
  <si>
    <t>Raport z danych hydrologicznych - etap I</t>
  </si>
  <si>
    <t>Szczegółowy harmonogram kontroli wskazany jest w harmonogramie MZP i MRP (zad 1.3.4).
Odbiory będą następować w poszczególnych etapach zad. 1.3.6.
Na koniec (etap III)  należy sporządzić raport końcowy obejmujący podsumowanie opracowania danych hydrologicznych dla całego kraju.</t>
  </si>
  <si>
    <t xml:space="preserve">Paczki muszą zostać wysłane do wojewodów z okresem 14 dni na zgłoszenie uwag lub uzgodnienie OZP. Paczki do wysyłki muszą zostać przygotowane odpowiednio wcześniej. </t>
  </si>
  <si>
    <t>Forma elektroniczna na nośniku danych - 3 szt.
a) pliki xlsx</t>
  </si>
  <si>
    <t>Po 4 arkusze dla każdego rodzaju map, scenariusza i typu powodzi. 
Przed ostatecznym wydrukiem należy przedstawić próbny wydruk do akceptacji.</t>
  </si>
  <si>
    <t>1) Forma elektroniczna - na nośniku danych (1 szt.):
a) narzędzie
b) pliki mxd</t>
  </si>
  <si>
    <t>Wysyłka (2); Wojewoda 14 dni - uzgodnienie lub uwagi; Zestawienie uwag (2)</t>
  </si>
  <si>
    <t>Pierwszy dzień Wielkiej Nocy</t>
  </si>
  <si>
    <t>Drugi dzień Wielkiej Nocy</t>
  </si>
  <si>
    <t>piątek - Święto Pracy</t>
  </si>
  <si>
    <t>niedziela - Święto Konstytucji Trzeciego Maja</t>
  </si>
  <si>
    <t>Bożego Ciała</t>
  </si>
  <si>
    <t>sobota - Wniebowzięcie Najświętszej Maryi Panny</t>
  </si>
  <si>
    <t>niedziela - Wszystkich Świętych</t>
  </si>
  <si>
    <t>środa - Narodowe Święto Niepodległości</t>
  </si>
  <si>
    <t>pierwszy dzień Bożego Narodzenia</t>
  </si>
  <si>
    <t>Sobota - drugi dzień Bożego Narodzenia</t>
  </si>
  <si>
    <r>
      <rPr>
        <b/>
        <sz val="10"/>
        <rFont val="Calibri"/>
        <family val="2"/>
        <charset val="238"/>
        <scheme val="minor"/>
      </rPr>
      <t xml:space="preserve">1) Forma elektroniczna na nośnikach danych - 3 szt.: </t>
    </r>
    <r>
      <rPr>
        <sz val="10"/>
        <rFont val="Calibri"/>
        <family val="2"/>
        <charset val="238"/>
        <scheme val="minor"/>
      </rPr>
      <t xml:space="preserve">
a) pliki docx  
b) pliki pdf
</t>
    </r>
    <r>
      <rPr>
        <b/>
        <sz val="10"/>
        <rFont val="Calibri"/>
        <family val="2"/>
        <charset val="238"/>
        <scheme val="minor"/>
      </rPr>
      <t xml:space="preserve">2) W postaci wydruku </t>
    </r>
    <r>
      <rPr>
        <sz val="10"/>
        <rFont val="Calibri"/>
        <family val="2"/>
        <charset val="238"/>
        <scheme val="minor"/>
      </rPr>
      <t xml:space="preserve">
(2 szt.)</t>
    </r>
  </si>
  <si>
    <t xml:space="preserve">Dokument </t>
  </si>
  <si>
    <r>
      <rPr>
        <b/>
        <sz val="10"/>
        <rFont val="Calibri"/>
        <family val="2"/>
        <charset val="238"/>
        <scheme val="minor"/>
      </rPr>
      <t xml:space="preserve">1) Forma elektroniczna na nośnikach danych - 14 szt.: </t>
    </r>
    <r>
      <rPr>
        <sz val="10"/>
        <rFont val="Calibri"/>
        <family val="2"/>
        <charset val="238"/>
        <scheme val="minor"/>
      </rPr>
      <t xml:space="preserve">
a) pliki docx  
b) pliki pdf
</t>
    </r>
    <r>
      <rPr>
        <b/>
        <sz val="10"/>
        <rFont val="Calibri"/>
        <family val="2"/>
        <charset val="238"/>
        <scheme val="minor"/>
      </rPr>
      <t xml:space="preserve">2) W postaci wydruku </t>
    </r>
    <r>
      <rPr>
        <sz val="10"/>
        <rFont val="Calibri"/>
        <family val="2"/>
        <charset val="238"/>
        <scheme val="minor"/>
      </rPr>
      <t xml:space="preserve">
(2 szt.)</t>
    </r>
  </si>
  <si>
    <t>Zgodnie ze strukturą katalogową produktów</t>
  </si>
  <si>
    <r>
      <t>TERMIN ODBIORU</t>
    </r>
    <r>
      <rPr>
        <b/>
        <sz val="10"/>
        <color rgb="FFFF0000"/>
        <rFont val="Calibri"/>
        <family val="2"/>
        <charset val="238"/>
        <scheme val="minor"/>
      </rPr>
      <t xml:space="preserve">
</t>
    </r>
    <r>
      <rPr>
        <b/>
        <sz val="10"/>
        <rFont val="Calibri"/>
        <family val="2"/>
        <charset val="238"/>
        <scheme val="minor"/>
      </rPr>
      <t xml:space="preserve">
</t>
    </r>
  </si>
  <si>
    <t xml:space="preserve">Wymagane uzgodnienia zewnętrzne 
(przed przekazaniem Zamawiającemu 
do odbioru) </t>
  </si>
  <si>
    <t>Do ustalenia</t>
  </si>
  <si>
    <t>Odbiory odbędą się etapowo, zgodnie z harmonogramem MZP i MRP.</t>
  </si>
  <si>
    <t xml:space="preserve">1) Uzgodnienie projektów MZP z właściwymi wojewodami 
</t>
  </si>
  <si>
    <t xml:space="preserve">1) Pisma i protokoły od właściwych wojewodów potwierdzające uzgodnienie projektów MZP
</t>
  </si>
  <si>
    <t>1) Forma elektroniczna na nośnikach danych - po 1 dla właściwego wojewody):
a) pliki shp 
b) pliki lyr</t>
  </si>
  <si>
    <t>1) Forma elektroniczna na nośnikach danych - po 1 dla właściwego wojewody):
a) pliki geotiff
b) pliki pdf</t>
  </si>
  <si>
    <t xml:space="preserve">W przypadku zmian metodyki w trakcie realizacji Projektu, przekazanie dokumentu każdorazowo tylko w formie elektronicznej (pliki docx). 
</t>
  </si>
  <si>
    <r>
      <t xml:space="preserve">Metodyka opracowania map zagrożenia powodziowego i map ryzyka powodziowego w II cyklu planistycznym 
</t>
    </r>
    <r>
      <rPr>
        <b/>
        <sz val="10"/>
        <color rgb="FF0070C0"/>
        <rFont val="Calibri"/>
        <family val="2"/>
        <charset val="238"/>
        <scheme val="minor"/>
      </rPr>
      <t>[WERSJA KOŃCOWA]</t>
    </r>
    <r>
      <rPr>
        <i/>
        <sz val="10"/>
        <rFont val="Calibri"/>
        <family val="2"/>
        <charset val="238"/>
        <scheme val="minor"/>
      </rPr>
      <t xml:space="preserve">
</t>
    </r>
  </si>
  <si>
    <t>PRZEKAZANIE WERSJI KOŃCOWEJ RAZEM Z RAPORTEM 1.3.14.40</t>
  </si>
  <si>
    <r>
      <t>Wersja metodyki w języku angielskim - na podstawie ostatecznej wersji produktu 1.3.14.2.</t>
    </r>
    <r>
      <rPr>
        <sz val="10"/>
        <color rgb="FF0070C0"/>
        <rFont val="Calibri"/>
        <family val="2"/>
        <charset val="238"/>
        <scheme val="minor"/>
      </rPr>
      <t xml:space="preserve"> </t>
    </r>
    <r>
      <rPr>
        <b/>
        <sz val="10"/>
        <color rgb="FF0070C0"/>
        <rFont val="Calibri"/>
        <family val="2"/>
        <charset val="238"/>
        <scheme val="minor"/>
      </rPr>
      <t xml:space="preserve">
PRZEKAZANIE WERSJI KOŃCOWEJ RAZEM Z RAPORTEM 1.3.14.41</t>
    </r>
  </si>
  <si>
    <r>
      <t xml:space="preserve">1) Forma elektroniczna na nośnikach danych - 14 szt. 
(3 dla KZGW i po 1 dla RZGW):
</t>
    </r>
    <r>
      <rPr>
        <u/>
        <sz val="10"/>
        <rFont val="Calibri"/>
        <family val="2"/>
        <charset val="238"/>
        <scheme val="minor"/>
      </rPr>
      <t xml:space="preserve">Dokument: </t>
    </r>
    <r>
      <rPr>
        <sz val="10"/>
        <rFont val="Calibri"/>
        <family val="2"/>
        <charset val="238"/>
        <scheme val="minor"/>
      </rPr>
      <t xml:space="preserve">
a) pliki docx
b) pliki xlsx - zestawienie odcinków rzek
c) pliki pdf 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d) pliki shp
</t>
    </r>
  </si>
  <si>
    <r>
      <t xml:space="preserve">1) Forma elektroniczna na nośnikach danych  - 14 szt. 
(3 dla KZGW i po 1 dla RZGW):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pliki docx
b) pliki pdf
c) pliki xlsx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d) pliki shp</t>
    </r>
  </si>
  <si>
    <r>
      <t xml:space="preserve">1) Forma elektroniczna na nośnikach danych - 2 szt.: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 xlsx 
b) wyciąg z hrm - plik docx i pliki xlsx
</t>
    </r>
    <r>
      <rPr>
        <u/>
        <sz val="10"/>
        <rFont val="Calibri"/>
        <family val="2"/>
        <charset val="238"/>
        <scheme val="minor"/>
      </rPr>
      <t>Warstwy przestrzenne: 
c</t>
    </r>
    <r>
      <rPr>
        <sz val="10"/>
        <rFont val="Calibri"/>
        <family val="2"/>
        <charset val="238"/>
        <scheme val="minor"/>
      </rPr>
      <t xml:space="preserve">) pliki shp
d) pliki lyr 
e) pliki mxd
</t>
    </r>
    <r>
      <rPr>
        <u/>
        <sz val="10"/>
        <rFont val="Calibri"/>
        <family val="2"/>
        <charset val="238"/>
        <scheme val="minor"/>
      </rPr>
      <t>Mapy poglądowe:</t>
    </r>
    <r>
      <rPr>
        <sz val="10"/>
        <rFont val="Calibri"/>
        <family val="2"/>
        <charset val="238"/>
        <scheme val="minor"/>
      </rPr>
      <t xml:space="preserve">
f) pliki pdf </t>
    </r>
  </si>
  <si>
    <r>
      <t xml:space="preserve">1) Forma elektroniczna na nośnikach danych - 14 szt. 
(3 dla KZGW i po 1 dla RZGW):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 
a) pliki docx 
b) pliki xlsx 
c) pliki pdf 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d) pliki shp
</t>
    </r>
    <r>
      <rPr>
        <u/>
        <sz val="10"/>
        <rFont val="Calibri"/>
        <family val="2"/>
        <charset val="238"/>
        <scheme val="minor"/>
      </rPr>
      <t xml:space="preserve">Mapy poglądowe: </t>
    </r>
    <r>
      <rPr>
        <sz val="10"/>
        <rFont val="Calibri"/>
        <family val="2"/>
        <charset val="238"/>
        <scheme val="minor"/>
      </rPr>
      <t xml:space="preserve">
e) pliki pdf  
f) pliki mxd
2) Dokument w postaci wydruku (2 szt.)</t>
    </r>
  </si>
  <si>
    <r>
      <t xml:space="preserve">1) Forma elektroniczna na nośnikach danych  - 14 szt. 
(3 dla KZGW i po 1 dla RZGW):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 
a) pliki docx 
b) pliki xlsx 
c) pliki pdf 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d) pliki shp
</t>
    </r>
    <r>
      <rPr>
        <u/>
        <sz val="10"/>
        <rFont val="Calibri"/>
        <family val="2"/>
        <charset val="238"/>
        <scheme val="minor"/>
      </rPr>
      <t xml:space="preserve">Mapy poglądowe: </t>
    </r>
    <r>
      <rPr>
        <sz val="10"/>
        <rFont val="Calibri"/>
        <family val="2"/>
        <charset val="238"/>
        <scheme val="minor"/>
      </rPr>
      <t xml:space="preserve">
e) pliki pdf  
f) projekty mxd
2) Dokument w postaci wydruku (2 szt.)</t>
    </r>
  </si>
  <si>
    <r>
      <t xml:space="preserve">1)  Forma elektroniczna na nośnikach danych - 12 szt. 
(1 dla KZGW i po 1 dla właściwego RZGW):
</t>
    </r>
    <r>
      <rPr>
        <u/>
        <sz val="10"/>
        <rFont val="Calibri"/>
        <family val="2"/>
        <charset val="238"/>
        <scheme val="minor"/>
      </rPr>
      <t xml:space="preserve">Modele hydrauliczne:
</t>
    </r>
    <r>
      <rPr>
        <sz val="10"/>
        <rFont val="Calibri"/>
        <family val="2"/>
        <charset val="238"/>
        <scheme val="minor"/>
      </rPr>
      <t>a) komplet plików</t>
    </r>
    <r>
      <rPr>
        <u/>
        <sz val="10"/>
        <rFont val="Calibri"/>
        <family val="2"/>
        <charset val="238"/>
        <scheme val="minor"/>
      </rPr>
      <t xml:space="preserve">
Warstwy przestrzenne:
</t>
    </r>
    <r>
      <rPr>
        <sz val="10"/>
        <rFont val="Calibri"/>
        <family val="2"/>
        <charset val="238"/>
        <scheme val="minor"/>
      </rPr>
      <t>b)  pliki shp</t>
    </r>
    <r>
      <rPr>
        <u/>
        <sz val="10"/>
        <rFont val="Calibri"/>
        <family val="2"/>
        <charset val="238"/>
        <scheme val="minor"/>
      </rPr>
      <t xml:space="preserve">
Dokument:
</t>
    </r>
    <r>
      <rPr>
        <sz val="10"/>
        <rFont val="Calibri"/>
        <family val="2"/>
        <charset val="238"/>
        <scheme val="minor"/>
      </rPr>
      <t xml:space="preserve">c)  pliki docx  
d) pliki pdf </t>
    </r>
  </si>
  <si>
    <r>
      <t xml:space="preserve">1) Forma elektroniczna na nośniku danych - 1 szt.: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pliki docx 
b) pliki pdf
</t>
    </r>
    <r>
      <rPr>
        <u/>
        <sz val="10"/>
        <rFont val="Calibri"/>
        <family val="2"/>
        <charset val="238"/>
        <scheme val="minor"/>
      </rPr>
      <t xml:space="preserve">Warstwy przestrzenne: </t>
    </r>
    <r>
      <rPr>
        <sz val="10"/>
        <rFont val="Calibri"/>
        <family val="2"/>
        <charset val="238"/>
        <scheme val="minor"/>
      </rPr>
      <t xml:space="preserve">
c) pliki shp</t>
    </r>
  </si>
  <si>
    <r>
      <t xml:space="preserve">1) Forma elektroniczna na nośnikach danych - 15 szt. 
(4 dla KZGW i po 1 dla właściwego RZGW):
</t>
    </r>
    <r>
      <rPr>
        <u/>
        <sz val="10"/>
        <rFont val="Calibri"/>
        <family val="2"/>
        <charset val="238"/>
        <scheme val="minor"/>
      </rPr>
      <t>Modele hydrauliczne:</t>
    </r>
    <r>
      <rPr>
        <sz val="10"/>
        <rFont val="Calibri"/>
        <family val="2"/>
        <charset val="238"/>
        <scheme val="minor"/>
      </rPr>
      <t xml:space="preserve">
a) komplet plików
</t>
    </r>
    <r>
      <rPr>
        <u/>
        <sz val="10"/>
        <rFont val="Calibri"/>
        <family val="2"/>
        <charset val="238"/>
        <scheme val="minor"/>
      </rPr>
      <t xml:space="preserve">Dokument:
</t>
    </r>
    <r>
      <rPr>
        <sz val="10"/>
        <rFont val="Calibri"/>
        <family val="2"/>
        <charset val="238"/>
        <scheme val="minor"/>
      </rPr>
      <t xml:space="preserve">b) pliki docx  
c) pliki pdf 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d) pliki shp 
</t>
    </r>
    <r>
      <rPr>
        <u/>
        <sz val="10"/>
        <rFont val="Calibri"/>
        <family val="2"/>
        <charset val="238"/>
        <scheme val="minor"/>
      </rPr>
      <t>Biblioteka</t>
    </r>
    <r>
      <rPr>
        <sz val="10"/>
        <rFont val="Calibri"/>
        <family val="2"/>
        <charset val="238"/>
        <scheme val="minor"/>
      </rPr>
      <t xml:space="preserve"> 
e) pliki style
</t>
    </r>
    <r>
      <rPr>
        <u/>
        <sz val="10"/>
        <rFont val="Calibri"/>
        <family val="2"/>
        <charset val="238"/>
        <scheme val="minor"/>
      </rPr>
      <t>Wersje kartograficzne MZP</t>
    </r>
    <r>
      <rPr>
        <sz val="10"/>
        <rFont val="Calibri"/>
        <family val="2"/>
        <charset val="238"/>
        <scheme val="minor"/>
      </rPr>
      <t xml:space="preserve">: 
a) pliki tiff
b) pliki geotiff
c) pliki pdf
</t>
    </r>
    <r>
      <rPr>
        <u/>
        <sz val="10"/>
        <rFont val="Calibri"/>
        <family val="2"/>
        <charset val="238"/>
        <scheme val="minor"/>
      </rPr>
      <t>Wersje kartograficzne MRP:</t>
    </r>
    <r>
      <rPr>
        <sz val="10"/>
        <rFont val="Calibri"/>
        <family val="2"/>
        <charset val="238"/>
        <scheme val="minor"/>
      </rPr>
      <t xml:space="preserve">
a) pliki tiff
b) pliki geotiff
c) pdf</t>
    </r>
  </si>
  <si>
    <t xml:space="preserve">1) Forma elektroniczna na nośnikach danych - 15 szt. 
(4 dla KZGW i po 1 dla RZGW): 
a) pliki docx  
b) pliki pdf
2) W postaci wydruku - 4 szt.
</t>
  </si>
  <si>
    <r>
      <t xml:space="preserve">1) Forma elektroniczna na nośnikach danych - 3 szt.:
</t>
    </r>
    <r>
      <rPr>
        <u/>
        <sz val="10"/>
        <rFont val="Calibri"/>
        <family val="2"/>
        <charset val="238"/>
        <scheme val="minor"/>
      </rPr>
      <t>Baza danych:</t>
    </r>
    <r>
      <rPr>
        <sz val="10"/>
        <rFont val="Calibri"/>
        <family val="2"/>
        <charset val="238"/>
        <scheme val="minor"/>
      </rPr>
      <t xml:space="preserve">
a) pliki mdb 
b) pliki xml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c) pliki shp
</t>
    </r>
    <r>
      <rPr>
        <u/>
        <sz val="10"/>
        <rFont val="Calibri"/>
        <family val="2"/>
        <charset val="238"/>
        <scheme val="minor"/>
      </rPr>
      <t>Metadane:</t>
    </r>
    <r>
      <rPr>
        <sz val="10"/>
        <rFont val="Calibri"/>
        <family val="2"/>
        <charset val="238"/>
        <scheme val="minor"/>
      </rPr>
      <t xml:space="preserve">
d) pliki xml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e) pliki docx</t>
    </r>
  </si>
  <si>
    <r>
      <t xml:space="preserve">1) Forma elektroniczna na nośnikach danych - 14 szt.
</t>
    </r>
    <r>
      <rPr>
        <sz val="10"/>
        <rFont val="Calibri"/>
        <family val="2"/>
        <charset val="238"/>
        <scheme val="minor"/>
      </rPr>
      <t xml:space="preserve">(3 dla KZGW i po 1 dla RZGW): 
a) pliki docx
b) pliki xlsx  
c) pliki pdf
</t>
    </r>
  </si>
  <si>
    <r>
      <rPr>
        <b/>
        <sz val="10"/>
        <rFont val="Calibri"/>
        <family val="2"/>
        <charset val="238"/>
        <scheme val="minor"/>
      </rPr>
      <t xml:space="preserve">1) Forma elektroniczna na nośnikach danych - 14 szt.
</t>
    </r>
    <r>
      <rPr>
        <sz val="10"/>
        <rFont val="Calibri"/>
        <family val="2"/>
        <charset val="238"/>
        <scheme val="minor"/>
      </rPr>
      <t xml:space="preserve">(3 dla KZGW i po 1 dla RZGW): 
a) pliki docx
b) pliki xlsx  
c) pliki pdf
</t>
    </r>
  </si>
  <si>
    <r>
      <rPr>
        <b/>
        <sz val="10"/>
        <rFont val="Calibri"/>
        <family val="2"/>
        <charset val="238"/>
        <scheme val="minor"/>
      </rPr>
      <t xml:space="preserve">1) Forma elektroniczna na nośnikach danych - 14 szt.
</t>
    </r>
    <r>
      <rPr>
        <sz val="10"/>
        <rFont val="Calibri"/>
        <family val="2"/>
        <charset val="238"/>
        <scheme val="minor"/>
      </rPr>
      <t xml:space="preserve">(3 dla KZGW i po 1 dla RZGW): 
a) pliki docx
b) pliki xlsx  
c) pliki pdf
</t>
    </r>
    <r>
      <rPr>
        <b/>
        <sz val="10"/>
        <rFont val="Calibri"/>
        <family val="2"/>
        <charset val="238"/>
        <scheme val="minor"/>
      </rPr>
      <t>2) W postaci wydruku - 2 szt.</t>
    </r>
    <r>
      <rPr>
        <sz val="10"/>
        <rFont val="Calibri"/>
        <family val="2"/>
        <charset val="238"/>
        <scheme val="minor"/>
      </rPr>
      <t xml:space="preserve">
</t>
    </r>
  </si>
  <si>
    <r>
      <rPr>
        <b/>
        <sz val="10"/>
        <rFont val="Calibri"/>
        <family val="2"/>
        <charset val="238"/>
        <scheme val="minor"/>
      </rPr>
      <t xml:space="preserve">1) Forma elektroniczna na nośnikach danych - 12 szt. 
</t>
    </r>
    <r>
      <rPr>
        <sz val="10"/>
        <rFont val="Calibri"/>
        <family val="2"/>
        <charset val="238"/>
        <scheme val="minor"/>
      </rPr>
      <t xml:space="preserve">(1 komplet danych  dla KZGW, po 1 komplecie danych dla właściwych RZGW):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a) pliki shp
</t>
    </r>
    <r>
      <rPr>
        <u/>
        <sz val="10"/>
        <rFont val="Calibri"/>
        <family val="2"/>
        <charset val="238"/>
        <scheme val="minor"/>
      </rPr>
      <t>Operaty geodezyjne</t>
    </r>
    <r>
      <rPr>
        <sz val="10"/>
        <rFont val="Calibri"/>
        <family val="2"/>
        <charset val="238"/>
        <scheme val="minor"/>
      </rPr>
      <t xml:space="preserve">:
b) pliki docx
c) pliki xlsx
d) pliki jpg (fotografie)
e) pliki dxf, pdf (szkice)
</t>
    </r>
  </si>
  <si>
    <t>Modele hydrauliczne - KROK 1</t>
  </si>
  <si>
    <t>Modele hydrauliczne - KROK 2</t>
  </si>
  <si>
    <r>
      <rPr>
        <b/>
        <sz val="10"/>
        <rFont val="Calibri"/>
        <family val="2"/>
        <charset val="238"/>
        <scheme val="minor"/>
      </rPr>
      <t xml:space="preserve">1) Forma elektroniczna na nośnikach danych - 12 szt. 
</t>
    </r>
    <r>
      <rPr>
        <sz val="10"/>
        <rFont val="Calibri"/>
        <family val="2"/>
        <charset val="238"/>
        <scheme val="minor"/>
      </rPr>
      <t xml:space="preserve">(1 dla KZGW i po 1 dla właściwego RZGW):
</t>
    </r>
    <r>
      <rPr>
        <u/>
        <sz val="10"/>
        <rFont val="Calibri"/>
        <family val="2"/>
        <charset val="238"/>
        <scheme val="minor"/>
      </rPr>
      <t>Modele hydrauliczne:</t>
    </r>
    <r>
      <rPr>
        <sz val="10"/>
        <rFont val="Calibri"/>
        <family val="2"/>
        <charset val="238"/>
        <scheme val="minor"/>
      </rPr>
      <t xml:space="preserve">
a) komplet plików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b) pliki shp 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c) pliki docx  
d) pliki pdf 
e) pliki xlsx
f) pliki shp
</t>
    </r>
    <r>
      <rPr>
        <u/>
        <sz val="10"/>
        <rFont val="Calibri"/>
        <family val="2"/>
        <charset val="238"/>
        <scheme val="minor"/>
      </rPr>
      <t>Modele opad-odpływ</t>
    </r>
  </si>
  <si>
    <r>
      <t xml:space="preserve">Odbiory odbędą się etapowo, zgodnie z harmonogramem MZP i MRP.
</t>
    </r>
    <r>
      <rPr>
        <b/>
        <sz val="10"/>
        <rFont val="Calibri"/>
        <family val="2"/>
        <charset val="238"/>
        <scheme val="minor"/>
      </rPr>
      <t>Podane liczby dni kontroli i uwzględnianiania uwag stanowią wartość sumaryczną ze wszystkich etapów budowy modeli. Kluczowe jest jednak przekazywanie kolejnych etapów z uwzględnieniem wszystkich poprawek zgłoszonych do poprzedniego - w HRM nie ma miejsca na dodatkowe iteracje.</t>
    </r>
    <r>
      <rPr>
        <sz val="10"/>
        <rFont val="Calibri"/>
        <family val="2"/>
        <charset val="238"/>
        <scheme val="minor"/>
      </rPr>
      <t xml:space="preserve">
W ramach przekazywanych produktów należy uwzględnić raster wraz z zweryfikowanym wskutek przeglądu NMT.</t>
    </r>
  </si>
  <si>
    <r>
      <t xml:space="preserve">wg HRM 
MZP i MRP 
</t>
    </r>
    <r>
      <rPr>
        <b/>
        <sz val="10"/>
        <color rgb="FF0070C0"/>
        <rFont val="Calibri"/>
        <family val="2"/>
        <charset val="238"/>
        <scheme val="minor"/>
      </rPr>
      <t>II 2019-05-23
III 2019-10-25</t>
    </r>
  </si>
  <si>
    <r>
      <t xml:space="preserve">wg HRM
MZP i MRP
</t>
    </r>
    <r>
      <rPr>
        <b/>
        <sz val="10"/>
        <color rgb="FF0070C0"/>
        <rFont val="Calibri"/>
        <family val="2"/>
        <charset val="238"/>
        <scheme val="minor"/>
      </rPr>
      <t>II 2019-06-06
III 2019-11-12</t>
    </r>
  </si>
  <si>
    <r>
      <t xml:space="preserve">wg HRM 
MZP i MRP
</t>
    </r>
    <r>
      <rPr>
        <b/>
        <sz val="10"/>
        <color rgb="FF0070C0"/>
        <rFont val="Calibri"/>
        <family val="2"/>
        <charset val="238"/>
        <scheme val="minor"/>
      </rPr>
      <t>II 2019-06-14
III 2019-11-20</t>
    </r>
  </si>
  <si>
    <r>
      <t xml:space="preserve">wg HRM
MZP i MRP
</t>
    </r>
    <r>
      <rPr>
        <b/>
        <sz val="10"/>
        <color rgb="FF0070C0"/>
        <rFont val="Calibri"/>
        <family val="2"/>
        <charset val="238"/>
        <scheme val="minor"/>
      </rPr>
      <t>II 2019-07-02
III 2019-12-05</t>
    </r>
  </si>
  <si>
    <r>
      <rPr>
        <b/>
        <sz val="10"/>
        <rFont val="Calibri"/>
        <family val="2"/>
        <charset val="238"/>
        <scheme val="minor"/>
      </rPr>
      <t>ETAP I</t>
    </r>
    <r>
      <rPr>
        <i/>
        <u/>
        <sz val="10"/>
        <rFont val="Calibri"/>
        <family val="2"/>
        <charset val="238"/>
        <scheme val="minor"/>
      </rPr>
      <t xml:space="preserve">
Zgodnie ze strukturą katalogową produktów</t>
    </r>
  </si>
  <si>
    <r>
      <rPr>
        <b/>
        <sz val="10"/>
        <rFont val="Calibri"/>
        <family val="2"/>
        <charset val="238"/>
        <scheme val="minor"/>
      </rPr>
      <t>Etap II</t>
    </r>
    <r>
      <rPr>
        <i/>
        <sz val="10"/>
        <rFont val="Calibri"/>
        <family val="2"/>
        <charset val="238"/>
        <scheme val="minor"/>
      </rPr>
      <t xml:space="preserve">
</t>
    </r>
    <r>
      <rPr>
        <i/>
        <u/>
        <sz val="10"/>
        <rFont val="Calibri"/>
        <family val="2"/>
        <charset val="238"/>
        <scheme val="minor"/>
      </rPr>
      <t>Zgodnie ze strukturą katalogową produktów</t>
    </r>
  </si>
  <si>
    <r>
      <rPr>
        <b/>
        <sz val="10"/>
        <rFont val="Calibri"/>
        <family val="2"/>
        <charset val="238"/>
        <scheme val="minor"/>
      </rPr>
      <t>Etap III</t>
    </r>
    <r>
      <rPr>
        <i/>
        <u/>
        <sz val="10"/>
        <rFont val="Calibri"/>
        <family val="2"/>
        <charset val="238"/>
        <scheme val="minor"/>
      </rPr>
      <t xml:space="preserve">
Zgodnie ze strukturą katalogową produktów</t>
    </r>
  </si>
  <si>
    <r>
      <rPr>
        <b/>
        <sz val="10"/>
        <rFont val="Calibri"/>
        <family val="2"/>
        <charset val="238"/>
        <scheme val="minor"/>
      </rPr>
      <t>KROK 1 
BUDOWA MODELU
WARUNKI BRZEGOWE
KALIBRACJA I WERYFIKACJA</t>
    </r>
    <r>
      <rPr>
        <i/>
        <u/>
        <sz val="10"/>
        <rFont val="Calibri"/>
        <family val="2"/>
        <charset val="238"/>
        <scheme val="minor"/>
      </rPr>
      <t xml:space="preserve">
Zgodnie ze strukturą katalogową produktów</t>
    </r>
  </si>
  <si>
    <r>
      <rPr>
        <b/>
        <sz val="10"/>
        <rFont val="Calibri"/>
        <family val="2"/>
        <charset val="238"/>
        <scheme val="minor"/>
      </rPr>
      <t>KROK 2
OBLICZENIA MODELOWE, NMPW, RASTER GŁĘBOKOŚCI</t>
    </r>
    <r>
      <rPr>
        <i/>
        <u/>
        <sz val="10"/>
        <rFont val="Calibri"/>
        <family val="2"/>
        <charset val="238"/>
        <scheme val="minor"/>
      </rPr>
      <t xml:space="preserve">
Zgodnie ze strukturą katalogową produktów</t>
    </r>
  </si>
  <si>
    <t xml:space="preserve">Odbiory odbędą się etapowo, zgodnie z harmonogramem MZP i MRP.
W kolumnach D - K podano terminy dla ostatniej partii odbiorowej.
</t>
  </si>
  <si>
    <r>
      <rPr>
        <b/>
        <sz val="10"/>
        <rFont val="Calibri"/>
        <family val="2"/>
        <charset val="238"/>
        <scheme val="minor"/>
      </rPr>
      <t xml:space="preserve">1) Forma elektroniczna na nośnikach danych - 14 szt. 
</t>
    </r>
    <r>
      <rPr>
        <sz val="10"/>
        <rFont val="Calibri"/>
        <family val="2"/>
        <charset val="238"/>
        <scheme val="minor"/>
      </rPr>
      <t xml:space="preserve">(3 dla KZGW i po 1 dla właściwego RZGW):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pliki docx 
b) pliki pdf
</t>
    </r>
    <r>
      <rPr>
        <u/>
        <sz val="10"/>
        <rFont val="Calibri"/>
        <family val="2"/>
        <charset val="238"/>
        <scheme val="minor"/>
      </rPr>
      <t xml:space="preserve">Warstwy przestrzenne:
</t>
    </r>
    <r>
      <rPr>
        <sz val="10"/>
        <rFont val="Calibri"/>
        <family val="2"/>
        <charset val="238"/>
        <scheme val="minor"/>
      </rPr>
      <t>c) pliki shp</t>
    </r>
  </si>
  <si>
    <r>
      <rPr>
        <b/>
        <sz val="10"/>
        <rFont val="Calibri"/>
        <family val="2"/>
        <charset val="238"/>
        <scheme val="minor"/>
      </rPr>
      <t xml:space="preserve">1) Forma elektroniczna na nośnikach danych - 14 szt. 
</t>
    </r>
    <r>
      <rPr>
        <sz val="10"/>
        <rFont val="Calibri"/>
        <family val="2"/>
        <charset val="238"/>
        <scheme val="minor"/>
      </rPr>
      <t xml:space="preserve">(3 dla KZGW i po 1 dla właściwego RZGW):
</t>
    </r>
    <r>
      <rPr>
        <u/>
        <sz val="10"/>
        <rFont val="Calibri"/>
        <family val="2"/>
        <charset val="238"/>
        <scheme val="minor"/>
      </rPr>
      <t>Modele hydrauliczne:</t>
    </r>
    <r>
      <rPr>
        <sz val="10"/>
        <rFont val="Calibri"/>
        <family val="2"/>
        <charset val="238"/>
        <scheme val="minor"/>
      </rPr>
      <t xml:space="preserve">
a) komplet plików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b) pliki docx  
c) pliki pdf 
d) pliki xlsx
e) pliki shp
</t>
    </r>
    <r>
      <rPr>
        <u/>
        <sz val="10"/>
        <rFont val="Calibri"/>
        <family val="2"/>
        <charset val="238"/>
        <scheme val="minor"/>
      </rPr>
      <t>Modele opad-odpływ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a) pliki shp
b) pliki lyr
</t>
    </r>
    <r>
      <rPr>
        <u/>
        <sz val="10"/>
        <rFont val="Calibri"/>
        <family val="2"/>
        <charset val="238"/>
        <scheme val="minor"/>
      </rPr>
      <t xml:space="preserve">Biblioteka stylów i symboli:
c) pliki style
</t>
    </r>
    <r>
      <rPr>
        <b/>
        <sz val="10"/>
        <color rgb="FF0070C0"/>
        <rFont val="Calibri"/>
        <family val="2"/>
        <charset val="238"/>
        <scheme val="minor"/>
      </rPr>
      <t xml:space="preserve">
</t>
    </r>
  </si>
  <si>
    <r>
      <rPr>
        <b/>
        <sz val="10"/>
        <rFont val="Calibri"/>
        <family val="2"/>
        <charset val="238"/>
        <scheme val="minor"/>
      </rPr>
      <t>Etap II</t>
    </r>
    <r>
      <rPr>
        <i/>
        <u/>
        <sz val="10"/>
        <rFont val="Calibri"/>
        <family val="2"/>
        <charset val="238"/>
        <scheme val="minor"/>
      </rPr>
      <t xml:space="preserve">
Zgodnie ze strukturą katalogową produktów</t>
    </r>
  </si>
  <si>
    <r>
      <rPr>
        <b/>
        <sz val="10"/>
        <rFont val="Calibri"/>
        <family val="2"/>
        <charset val="238"/>
        <scheme val="minor"/>
      </rPr>
      <t>ETAP I</t>
    </r>
    <r>
      <rPr>
        <i/>
        <u/>
        <sz val="10"/>
        <rFont val="Calibri"/>
        <family val="2"/>
        <charset val="238"/>
        <scheme val="minor"/>
      </rPr>
      <t xml:space="preserve">
Zgodnie ze strukturą katalogową produktów </t>
    </r>
  </si>
  <si>
    <t>Odbiory odbędą się etapowo, łącznie z warstwami przestrzennymi, zgodnie z harmonogramem MZP i MRP.</t>
  </si>
  <si>
    <t>Odbiory odbędą się etapowo, zgodnie z harmonogramem MZP i MRP. 
Skorygowane arkusze map będą przekazywane na bieżąco, aby usprawnić proces kontroli. 
Nośniki danych (4 komplety danych, na oddzielnych nośnikach danych dla Zamawiającego; po 1 komplecie danych na nośnikach danych dla każdego RZGW) zostaną przekazane w ramach zad. 1.3.9.</t>
  </si>
  <si>
    <r>
      <rPr>
        <b/>
        <sz val="10"/>
        <rFont val="Calibri"/>
        <family val="2"/>
        <charset val="238"/>
        <scheme val="minor"/>
      </rPr>
      <t xml:space="preserve">1)  Forma elektroniczna na nośnikach danych - 14 szt. 
</t>
    </r>
    <r>
      <rPr>
        <sz val="10"/>
        <rFont val="Calibri"/>
        <family val="2"/>
        <charset val="238"/>
        <scheme val="minor"/>
      </rPr>
      <t xml:space="preserve">(4 komplety danych dla KZGW i po 1 komplecie dla właściwego RZGW):
</t>
    </r>
    <r>
      <rPr>
        <u/>
        <sz val="10"/>
        <rFont val="Calibri"/>
        <family val="2"/>
        <charset val="238"/>
        <scheme val="minor"/>
      </rPr>
      <t>Wersje kartograficzne MZP i MRP:</t>
    </r>
    <r>
      <rPr>
        <sz val="10"/>
        <rFont val="Calibri"/>
        <family val="2"/>
        <charset val="238"/>
        <scheme val="minor"/>
      </rPr>
      <t xml:space="preserve">
a) pliki geotiff
b) pliki pdf
</t>
    </r>
  </si>
  <si>
    <r>
      <rPr>
        <b/>
        <sz val="10"/>
        <rFont val="Calibri"/>
        <family val="2"/>
        <charset val="238"/>
        <scheme val="minor"/>
      </rPr>
      <t xml:space="preserve">1) Forma elektroniczna na nośnikach danych - 14 szt. 
</t>
    </r>
    <r>
      <rPr>
        <sz val="10"/>
        <rFont val="Calibri"/>
        <family val="2"/>
        <charset val="238"/>
        <scheme val="minor"/>
      </rPr>
      <t xml:space="preserve">(4 komplety danych dla KZGW i po 1 komplecie dla właściwego RZGW):
a) pliki docx  
b) pliki pdf
</t>
    </r>
    <r>
      <rPr>
        <b/>
        <sz val="10"/>
        <rFont val="Calibri"/>
        <family val="2"/>
        <charset val="238"/>
        <scheme val="minor"/>
      </rPr>
      <t xml:space="preserve">2) Dokument w postaci wydruku </t>
    </r>
    <r>
      <rPr>
        <sz val="10"/>
        <rFont val="Calibri"/>
        <family val="2"/>
        <charset val="238"/>
        <scheme val="minor"/>
      </rPr>
      <t xml:space="preserve">(4 szt.)
</t>
    </r>
  </si>
  <si>
    <t>Raport dotyczy wszystkich typów powodzi.</t>
  </si>
  <si>
    <t xml:space="preserve">Termin dostarczenia produktu do odbioru
07-02-2020, ze względu na konieczność przygotowania publikacji map po akceptacji tego produktu. </t>
  </si>
  <si>
    <r>
      <rPr>
        <b/>
        <sz val="10"/>
        <rFont val="Calibri"/>
        <family val="2"/>
        <charset val="238"/>
        <scheme val="minor"/>
      </rPr>
      <t xml:space="preserve">1) Forma elektroniczna na nośnikach danych - 14 szt. 
</t>
    </r>
    <r>
      <rPr>
        <sz val="10"/>
        <rFont val="Calibri"/>
        <family val="2"/>
        <charset val="238"/>
        <scheme val="minor"/>
      </rPr>
      <t xml:space="preserve">(4 komplety danych dla KZGW i po 1 komplecie dla właściwego RZGW):
</t>
    </r>
    <r>
      <rPr>
        <u/>
        <sz val="10"/>
        <rFont val="Calibri"/>
        <family val="2"/>
        <charset val="238"/>
        <scheme val="minor"/>
      </rPr>
      <t>Dokument</t>
    </r>
    <r>
      <rPr>
        <sz val="10"/>
        <rFont val="Calibri"/>
        <family val="2"/>
        <charset val="238"/>
        <scheme val="minor"/>
      </rPr>
      <t xml:space="preserve">
a) pliki docx  
b) pliki pdf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
a) pliki shp
</t>
    </r>
    <r>
      <rPr>
        <b/>
        <sz val="10"/>
        <rFont val="Calibri"/>
        <family val="2"/>
        <charset val="238"/>
        <scheme val="minor"/>
      </rPr>
      <t xml:space="preserve">2) Dokument w postaci wydruku </t>
    </r>
    <r>
      <rPr>
        <sz val="10"/>
        <rFont val="Calibri"/>
        <family val="2"/>
        <charset val="238"/>
        <scheme val="minor"/>
      </rPr>
      <t xml:space="preserve">(1 szt.)
</t>
    </r>
  </si>
  <si>
    <r>
      <t xml:space="preserve">1) Forma elektroniczna na nośnikach danych (3 szt.)
</t>
    </r>
    <r>
      <rPr>
        <u/>
        <sz val="10"/>
        <rFont val="Calibri"/>
        <family val="2"/>
        <charset val="238"/>
        <scheme val="minor"/>
      </rPr>
      <t>Bazy danych:</t>
    </r>
    <r>
      <rPr>
        <sz val="10"/>
        <rFont val="Calibri"/>
        <family val="2"/>
        <charset val="238"/>
        <scheme val="minor"/>
      </rPr>
      <t xml:space="preserve">
a) pliki mdb 
</t>
    </r>
    <r>
      <rPr>
        <u/>
        <sz val="10"/>
        <rFont val="Calibri"/>
        <family val="2"/>
        <charset val="238"/>
        <scheme val="minor"/>
      </rPr>
      <t>Pliki xml:</t>
    </r>
    <r>
      <rPr>
        <sz val="10"/>
        <rFont val="Calibri"/>
        <family val="2"/>
        <charset val="238"/>
        <scheme val="minor"/>
      </rPr>
      <t xml:space="preserve">
b) pliki xml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c) pliki shp
d) pliki gml
</t>
    </r>
    <r>
      <rPr>
        <u/>
        <sz val="10"/>
        <rFont val="Calibri"/>
        <family val="2"/>
        <charset val="238"/>
        <scheme val="minor"/>
      </rPr>
      <t>Metadane:</t>
    </r>
    <r>
      <rPr>
        <sz val="10"/>
        <rFont val="Calibri"/>
        <family val="2"/>
        <charset val="238"/>
        <scheme val="minor"/>
      </rPr>
      <t xml:space="preserve">
e) pliki xml
</t>
    </r>
    <r>
      <rPr>
        <u/>
        <sz val="10"/>
        <rFont val="Calibri"/>
        <family val="2"/>
        <charset val="238"/>
        <scheme val="minor"/>
      </rPr>
      <t>Dokumenty:</t>
    </r>
    <r>
      <rPr>
        <sz val="10"/>
        <rFont val="Calibri"/>
        <family val="2"/>
        <charset val="238"/>
        <scheme val="minor"/>
      </rPr>
      <t xml:space="preserve">
f) pliki docx
</t>
    </r>
    <r>
      <rPr>
        <u/>
        <sz val="10"/>
        <rFont val="Calibri"/>
        <family val="2"/>
        <charset val="238"/>
        <scheme val="minor"/>
      </rPr>
      <t>Inne</t>
    </r>
  </si>
  <si>
    <r>
      <t>Raport dotyczy wszystkich typów powodzi.</t>
    </r>
    <r>
      <rPr>
        <strike/>
        <sz val="10"/>
        <rFont val="Calibri"/>
        <family val="2"/>
        <charset val="238"/>
        <scheme val="minor"/>
      </rPr>
      <t xml:space="preserve">
</t>
    </r>
    <r>
      <rPr>
        <b/>
        <sz val="10"/>
        <color rgb="FF0070C0"/>
        <rFont val="Calibri"/>
        <family val="2"/>
        <charset val="238"/>
        <scheme val="minor"/>
      </rPr>
      <t>TERMINY DOSTARCZENIA PRODUKTÓW PRZEZ WYKONAWCÓW INNYCH ZADAŃ:
1) MZP i MRP od strony morza: 2019-12-22
2) Zad. 1D.II: 2020-04-30
3) Zad. 2: 2020-04-30</t>
    </r>
  </si>
  <si>
    <r>
      <t xml:space="preserve">Dla wszystkich rodzajów map i wszystkich typów powodzi.
</t>
    </r>
    <r>
      <rPr>
        <b/>
        <sz val="10"/>
        <color rgb="FF0070C0"/>
        <rFont val="Calibri"/>
        <family val="2"/>
        <charset val="238"/>
        <scheme val="minor"/>
      </rPr>
      <t>TERMINY DOSTARCZENIA PRODUKTÓW PRZEZ WYKONAWCÓW INNYCH ZADAŃ:</t>
    </r>
    <r>
      <rPr>
        <sz val="10"/>
        <rFont val="Calibri"/>
        <family val="2"/>
        <charset val="238"/>
        <scheme val="minor"/>
      </rPr>
      <t xml:space="preserve">
</t>
    </r>
    <r>
      <rPr>
        <b/>
        <sz val="10"/>
        <color rgb="FF0070C0"/>
        <rFont val="Calibri"/>
        <family val="2"/>
        <charset val="238"/>
        <scheme val="minor"/>
      </rPr>
      <t>1) MZP i MRP od strony morza: 2019-12-22
2) Zad. 1D.II: 
    a) MZP etap I: 2020-03-31
    b) MZP etap II: 2020-05-15
    c) MRP karto: 2020-05-29
3) Zad. 2: max do 2020-05-29</t>
    </r>
  </si>
  <si>
    <r>
      <t>Dla wszystkich rodzajów map i wszystkich typów powodzi.</t>
    </r>
    <r>
      <rPr>
        <sz val="10"/>
        <color rgb="FF0070C0"/>
        <rFont val="Calibri"/>
        <family val="2"/>
        <charset val="238"/>
        <scheme val="minor"/>
      </rPr>
      <t xml:space="preserve">
</t>
    </r>
    <r>
      <rPr>
        <b/>
        <sz val="10"/>
        <color rgb="FF0070C0"/>
        <rFont val="Calibri"/>
        <family val="2"/>
        <charset val="238"/>
        <scheme val="minor"/>
      </rPr>
      <t xml:space="preserve">TERMINY DOSTARCZENIA PRODUKTÓW PRZEZ WYKONAWCÓW INNYCH ZADAŃ:
1) MZP i MRP od strony morza: 2019-12-22
2) Zad. 1D.II: 
    a) MZP: 2020-03-31
    b) MRP: 2020-05-06
3) Zad. 2: max do 2020-05-29 </t>
    </r>
  </si>
  <si>
    <t>Załącznik nr 1 do Procedury odbiorowej - Zestawienie Produktów zad. 2</t>
  </si>
  <si>
    <t xml:space="preserve">ZADANIE 2 - Opracowanie MZP i MRP dla obszarów narażonych na zalanie w przypadku zniszczenia lub uszkodzenia budowli piętrzących </t>
  </si>
  <si>
    <t>Zadanie 2.1 Metodyka opracowania MZP i MRP […]</t>
  </si>
  <si>
    <t>2.8.1</t>
  </si>
  <si>
    <t>2.8.2</t>
  </si>
  <si>
    <t>Zadanie 2.2 Pozyskanie i przygotowanie danych wejściowych</t>
  </si>
  <si>
    <t>Zadanie 2.3 Opracowanie bazy danych przestrzennych MZP i MRP […]</t>
  </si>
  <si>
    <t>2.8.3</t>
  </si>
  <si>
    <t>2.8.4</t>
  </si>
  <si>
    <t>2.8.5</t>
  </si>
  <si>
    <t>Zadanie 2.4 Opracowanie wersji kartograficznych MZP i MRP […]</t>
  </si>
  <si>
    <t>2.2 DANE WEJŚCIOWE</t>
  </si>
  <si>
    <t>2.8.6</t>
  </si>
  <si>
    <t>2.8.7</t>
  </si>
  <si>
    <t>Zadanie 2.5 Raport z wykonania MZP i MRP […]</t>
  </si>
  <si>
    <t xml:space="preserve">Zadanie 2.6 Przygotowanie produktów do ich uwzględnienia w końcowych produktach Projektu przez Wykonawcę zadania 1       </t>
  </si>
  <si>
    <t>Zadanie 2.7 Przekazanie projektów MZP i MRP do uzgodnienia z właściwymi wojewodami</t>
  </si>
  <si>
    <t xml:space="preserve">Metodyka opracowania MZP i MRP dla obszarów narażonych na zalanie w przypadku zniszczenia lub uszkodzenia budowli piętrzących </t>
  </si>
  <si>
    <r>
      <t xml:space="preserve">Metodyka opracowania MZP i MRP dla obszarów narażonych na zalanie w przypadku zniszczenia lub uszkodzenia budowli piętrzących </t>
    </r>
    <r>
      <rPr>
        <b/>
        <sz val="10"/>
        <color rgb="FF0070C0"/>
        <rFont val="Calibri"/>
        <family val="2"/>
        <charset val="238"/>
        <scheme val="minor"/>
      </rPr>
      <t>[WERSJA KOŃCOWA]</t>
    </r>
  </si>
  <si>
    <t xml:space="preserve">Metodyka opracowania MZP i MRP dla obszarów narażonych na zalanie w przypadku zniszczenia lub uszkodzenia budowli piętrzących - wersja w języku angielskim </t>
  </si>
  <si>
    <t>PO AKCEPTACJI OSTATECZNEJ WERSJI METODYKI W JĘZYKU POLSKIM</t>
  </si>
  <si>
    <t>2.8.1 Metodyka budowle piętrzące</t>
  </si>
  <si>
    <t>2.8.2 Metodyka budowle piętrzące EN</t>
  </si>
  <si>
    <t>2.8.3  Wersja numeryczna MZP i MRP</t>
  </si>
  <si>
    <t>2.8.4 Biblioteka</t>
  </si>
  <si>
    <t>2.8.5 Metadane</t>
  </si>
  <si>
    <t>Warstwy przestrzenne (shp)</t>
  </si>
  <si>
    <t>Geobaza plikowa</t>
  </si>
  <si>
    <t>Geobaza plikowa MZP i MRP</t>
  </si>
  <si>
    <t>2.8.6 Geobaza</t>
  </si>
  <si>
    <t>Geobaza</t>
  </si>
  <si>
    <t>2.8.7 Wersja kartograficzna MZP i MRP</t>
  </si>
  <si>
    <t>2.8.8</t>
  </si>
  <si>
    <t>Raport z wykonania MZP i MRP dla obszarów narażonych na zalanie w przypadku zniszczenia lub uszkodzenia budowli piętrzących</t>
  </si>
  <si>
    <t>Raport MZPiMRP budowle piętrzące</t>
  </si>
  <si>
    <t>2.8.9</t>
  </si>
  <si>
    <t xml:space="preserve">Raport z wykonania MZP i MRP dla obszarów narażonych na zalanie w przypadku zniszczenia lub uszkodzenia budowli piętrzących - wersja w języku angielskim </t>
  </si>
  <si>
    <t>Raport MZPiMRP budowle piętrzące EN</t>
  </si>
  <si>
    <t>2.8.8 Raport budowle piętrzące</t>
  </si>
  <si>
    <t>2.8.9 Raport MZPiMRP budowle piętrzące EN</t>
  </si>
  <si>
    <t>Raport MZP i MRP budowle piętrzące</t>
  </si>
  <si>
    <t xml:space="preserve">Skorowidz </t>
  </si>
  <si>
    <t>Podsumowanie MZP i MRP budowle piętrzące</t>
  </si>
  <si>
    <t>Podsumowanie z opracowania map zagrożenia powodziowego i map ryzyka powodziowego dla obszarów narażonych na zalanie w przypadku zniszczenia lub uszkodzenia budowli piętrzących</t>
  </si>
  <si>
    <t>Wersje kartograficzne MZP i MRP w strukturze katalogowej zad. 1.3.9</t>
  </si>
  <si>
    <t>2.8.10</t>
  </si>
  <si>
    <t>2.8.11</t>
  </si>
  <si>
    <t>2.8.12</t>
  </si>
  <si>
    <t>2.8.13</t>
  </si>
  <si>
    <t>2.8.14</t>
  </si>
  <si>
    <t>2.8.15</t>
  </si>
  <si>
    <t>2.4 WERSJA KARTOGRAFICZNA</t>
  </si>
  <si>
    <t xml:space="preserve">2.3 BAZA DANYCH </t>
  </si>
  <si>
    <t>ZAD 2 MZPiMRP</t>
  </si>
  <si>
    <t>2.1 METODYKA</t>
  </si>
  <si>
    <t xml:space="preserve">2.5 RAPORT </t>
  </si>
  <si>
    <t xml:space="preserve">1) Forma elektroniczna na nośnikach danych - 2 szt. 
(1 dla Zamawiającego i 
1 dla Wykonawcy zad. 1) </t>
  </si>
  <si>
    <t>1) Forma elektroniczna na nośnikach danych - 14 szt. 
(3 dla KZGW i po 1 dla RZGW):
a) pliki docx  
b) pliki pdf
2) W postaci wydruku (2 szt.)</t>
  </si>
  <si>
    <t>1) Forma elektroniczna na nośnikach danych - 3 szt.:
a) pliki docx  
b) pliki pdf
2) W postaci wydruku (2 szt.)</t>
  </si>
  <si>
    <t>1) Forma elektroniczna na nośnikach danych - 11 szt. 
(3 komplety danych dla KZGW i po 1 komplecie dla właściwego RZGW):
Warstwy przestrzenne:
a) pliki shp 
b) pliki lyr
c) geobaza plikowa
Biblioteka stylów i symboli: 
d) pliki style
Metadane:
e) pliki xml
f) pliki shp</t>
  </si>
  <si>
    <t>1) Forma elektroniczna na nośnikach danych - 11 szt. 
(3 dla KZGW i po 1 dla właściwego RZGW):
a) pliki docx  
b) pliki pdf
2) W postaci wydruku (2 szt.)</t>
  </si>
  <si>
    <r>
      <t xml:space="preserve">1)  Forma elektroniczna na nośnikach danych - 11 szt. 
(3 komplety danych dla KZGW i po 1 komplecie dla właściwego RZGW):
</t>
    </r>
    <r>
      <rPr>
        <u/>
        <sz val="10"/>
        <rFont val="Calibri"/>
        <family val="2"/>
        <charset val="238"/>
        <scheme val="minor"/>
      </rPr>
      <t>Wersje kartograficzne MZP i MRP:</t>
    </r>
    <r>
      <rPr>
        <sz val="10"/>
        <rFont val="Calibri"/>
        <family val="2"/>
        <charset val="238"/>
        <scheme val="minor"/>
      </rPr>
      <t xml:space="preserve">
a) pliki geotiff
b) pliki pdf
</t>
    </r>
  </si>
  <si>
    <t>2.6 PRODUKTY DLA WZ1</t>
  </si>
  <si>
    <t xml:space="preserve">Baza danych MZP i MRP w strukturze katalogowej zad. 1.3.8 
</t>
  </si>
  <si>
    <t>2.8.11 Biblioteka</t>
  </si>
  <si>
    <t>2.8.12 Metadane</t>
  </si>
  <si>
    <t>2.8.13 Skorowidz</t>
  </si>
  <si>
    <t>2.8.16</t>
  </si>
  <si>
    <t>Raport z opracowania map zagrożenia powodziowego i map ryzyka powodziowego dla obszarów narażonych na zalanie w przypadku zniszczenia lub uszkodzenia budowli piętrzących</t>
  </si>
  <si>
    <t xml:space="preserve">2.8.10  Wersja numeryczna MZP i MRP </t>
  </si>
  <si>
    <t>2.8.17</t>
  </si>
  <si>
    <t xml:space="preserve">2.8.15  Wersja kartograficzna MZP i MRP </t>
  </si>
  <si>
    <t>2.8.16 Raport</t>
  </si>
  <si>
    <t>2.8.17 Podsumowanie</t>
  </si>
  <si>
    <t>PRZEKAZANIE WYKONAWCY ZAD 1 NASTĄPI W ŁĄCZNIE W TERMINIE DO 2020-04-30</t>
  </si>
  <si>
    <t>Baza danych MZP i MRP</t>
  </si>
  <si>
    <t xml:space="preserve">Wersje kartograficzne MZP i MRP
</t>
  </si>
  <si>
    <t>Termin odbioru uzgodnionych produktów:
2020-07-17</t>
  </si>
  <si>
    <t>PRZEKAZANIE WERSJI KOŃCOWEJ DO ODBIORU RAZEM Z RAPORTEM Z WYKONANIA MZP i MRP [WBS 2.8.8]</t>
  </si>
  <si>
    <t xml:space="preserve">Metodyka MZP i MRP budowle piętrzące </t>
  </si>
  <si>
    <t>Metodyka MZP i MRP budowle piętrzące PL</t>
  </si>
  <si>
    <t>Metodyka MZP i MRP budowle piętrzące EN</t>
  </si>
  <si>
    <t xml:space="preserve">Dostosowanie produktów do wymogów publikacji MZP i MRP </t>
  </si>
  <si>
    <t>2.8.18</t>
  </si>
  <si>
    <t>2.8.18 Publikacja</t>
  </si>
  <si>
    <t>Termin wysłania produktów do uzgodnienia:
2020-05-22</t>
  </si>
  <si>
    <t xml:space="preserve">PRZEKAZANIE PROJEKTÓW MZP i MRP DO MGMiŻŚ DO ZATWIERDZENIA </t>
  </si>
  <si>
    <t>PUBLIKACJA MZP I MRP</t>
  </si>
  <si>
    <t xml:space="preserve">TERMIN ODBIORU
</t>
  </si>
  <si>
    <r>
      <rPr>
        <b/>
        <sz val="10"/>
        <color theme="1"/>
        <rFont val="Calibri"/>
        <family val="2"/>
        <charset val="238"/>
        <scheme val="minor"/>
      </rPr>
      <t xml:space="preserve">1) Forma elektroniczna na nośnikach danych - 14 szt. 
</t>
    </r>
    <r>
      <rPr>
        <sz val="10"/>
        <color theme="1"/>
        <rFont val="Calibri"/>
        <family val="2"/>
        <charset val="238"/>
        <scheme val="minor"/>
      </rPr>
      <t>(4 komplety danych dla KZGW i po 1 komplecie dla RZGW):</t>
    </r>
    <r>
      <rPr>
        <u/>
        <sz val="10"/>
        <color theme="1"/>
        <rFont val="Calibri"/>
        <family val="2"/>
        <charset val="238"/>
        <scheme val="minor"/>
      </rPr>
      <t xml:space="preserve">
Warstwy przestrzenne:</t>
    </r>
    <r>
      <rPr>
        <sz val="10"/>
        <color theme="1"/>
        <rFont val="Calibri"/>
        <family val="2"/>
        <charset val="238"/>
        <scheme val="minor"/>
      </rPr>
      <t xml:space="preserve">
a) pliki shp 
b) pliki lyr
c) geobaza plikowa
</t>
    </r>
    <r>
      <rPr>
        <u/>
        <sz val="10"/>
        <color theme="1"/>
        <rFont val="Calibri"/>
        <family val="2"/>
        <charset val="238"/>
        <scheme val="minor"/>
      </rPr>
      <t xml:space="preserve">Biblioteka stylów i symboli </t>
    </r>
    <r>
      <rPr>
        <sz val="10"/>
        <color theme="1"/>
        <rFont val="Calibri"/>
        <family val="2"/>
        <charset val="238"/>
        <scheme val="minor"/>
      </rPr>
      <t xml:space="preserve">
d) pliki style
</t>
    </r>
    <r>
      <rPr>
        <u/>
        <sz val="10"/>
        <color theme="1"/>
        <rFont val="Calibri"/>
        <family val="2"/>
        <charset val="238"/>
        <scheme val="minor"/>
      </rPr>
      <t>Metadane
e</t>
    </r>
    <r>
      <rPr>
        <sz val="10"/>
        <color theme="1"/>
        <rFont val="Calibri"/>
        <family val="2"/>
        <charset val="238"/>
        <scheme val="minor"/>
      </rPr>
      <t>) pliki xml
f) pliki shp</t>
    </r>
  </si>
  <si>
    <t>PRZEKAZANIE MZP DO UZGODNIENIA PRZEZ WŁAŚCIWYCH WOJEWODÓW</t>
  </si>
  <si>
    <t>PRZEKAZANIE MRP DO UZGODNIENIA PRZEZ WŁAŚCIWYCH WOJEWODÓW</t>
  </si>
  <si>
    <t>Raport z wykonania przeglądu i aktualizacji MZP i MRP – wersja w języku angielskim</t>
  </si>
  <si>
    <t xml:space="preserve">Raport z wykonania przeglądu i aktualizacji MZP i MRP </t>
  </si>
  <si>
    <t>Raport z wykonania publikacji MZP i MRP</t>
  </si>
  <si>
    <t xml:space="preserve">Raport z analizy zmian zagrożenia i ryzyka powodziowego </t>
  </si>
  <si>
    <t>1.3.14.36</t>
  </si>
  <si>
    <t>1.3.14.37</t>
  </si>
  <si>
    <t>Mapy drukowane</t>
  </si>
  <si>
    <t>Próbny wydruk</t>
  </si>
  <si>
    <t>Wydruk ostateczny</t>
  </si>
  <si>
    <r>
      <t>Zestawy danych aMZPiMRP dla organów administracji</t>
    </r>
    <r>
      <rPr>
        <sz val="10"/>
        <color rgb="FF0070C0"/>
        <rFont val="Calibri"/>
        <family val="2"/>
        <charset val="238"/>
        <scheme val="minor"/>
      </rPr>
      <t xml:space="preserve"> - </t>
    </r>
    <r>
      <rPr>
        <b/>
        <sz val="10"/>
        <color rgb="FF0070C0"/>
        <rFont val="Calibri (Tekst podstawowy)"/>
        <charset val="238"/>
      </rPr>
      <t>POZIOM  LOKALNY</t>
    </r>
  </si>
  <si>
    <r>
      <t xml:space="preserve">Zestawy danych aMZPiMRP dla organów administracji </t>
    </r>
    <r>
      <rPr>
        <sz val="10"/>
        <color rgb="FF0070C0"/>
        <rFont val="Calibri"/>
        <family val="2"/>
        <charset val="238"/>
        <scheme val="minor"/>
      </rPr>
      <t>-</t>
    </r>
    <r>
      <rPr>
        <b/>
        <sz val="10"/>
        <color rgb="FF0070C0"/>
        <rFont val="Calibri (Tekst podstawowy)"/>
        <charset val="238"/>
      </rPr>
      <t xml:space="preserve"> POZIOM KRAJOWY</t>
    </r>
  </si>
  <si>
    <t>Nowy Rok (New Year's Day)</t>
  </si>
  <si>
    <t>Trzech Króli</t>
  </si>
  <si>
    <t>WIelkanoc</t>
  </si>
  <si>
    <t>Wielkanoc</t>
  </si>
  <si>
    <t>1 maja</t>
  </si>
  <si>
    <t>3 maja</t>
  </si>
  <si>
    <t>Boże Ciało</t>
  </si>
  <si>
    <t>15 sierpnia</t>
  </si>
  <si>
    <t>1 listopada</t>
  </si>
  <si>
    <t>11 listopada</t>
  </si>
  <si>
    <t>Boże Narodzenie</t>
  </si>
  <si>
    <t>Boże narodzenie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</si>
</sst>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[$-409]d\-mmm\-yy;@"/>
    <numFmt numFmtId="166" formatCode="yyyy\-mm\-dd;@"/>
  </numFmts>
  <fonts count="56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u/>
      <sz val="1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b/>
      <sz val="10"/>
      <color rgb="FF0070C0"/>
      <name val="Calibri (Tekst podstawowy)"/>
      <charset val="238"/>
    </font>
    <font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8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26" fillId="0" borderId="0"/>
    <xf numFmtId="0" fontId="26" fillId="23" borderId="7" applyNumberFormat="0" applyAlignment="0" applyProtection="0"/>
    <xf numFmtId="0" fontId="19" fillId="20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7" fillId="0" borderId="0"/>
    <xf numFmtId="0" fontId="26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81">
    <xf numFmtId="0" fontId="0" fillId="0" borderId="0" xfId="0"/>
    <xf numFmtId="0" fontId="23" fillId="24" borderId="10" xfId="0" applyFont="1" applyFill="1" applyBorder="1" applyAlignment="1"/>
    <xf numFmtId="0" fontId="23" fillId="24" borderId="10" xfId="0" applyFont="1" applyFill="1" applyBorder="1" applyAlignment="1">
      <alignment textRotation="45" wrapText="1"/>
    </xf>
    <xf numFmtId="0" fontId="23" fillId="0" borderId="10" xfId="0" applyFont="1" applyBorder="1"/>
    <xf numFmtId="9" fontId="23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left" vertical="top" wrapText="1" indent="1"/>
    </xf>
    <xf numFmtId="9" fontId="25" fillId="0" borderId="10" xfId="0" applyNumberFormat="1" applyFont="1" applyBorder="1" applyAlignment="1">
      <alignment horizontal="right" vertical="center" wrapText="1"/>
    </xf>
    <xf numFmtId="0" fontId="28" fillId="0" borderId="0" xfId="0" applyFont="1"/>
    <xf numFmtId="9" fontId="25" fillId="25" borderId="10" xfId="0" applyNumberFormat="1" applyFont="1" applyFill="1" applyBorder="1" applyAlignment="1">
      <alignment horizontal="right" vertical="center" wrapText="1"/>
    </xf>
    <xf numFmtId="0" fontId="5" fillId="0" borderId="0" xfId="45" applyAlignment="1">
      <alignment vertical="top"/>
    </xf>
    <xf numFmtId="0" fontId="31" fillId="0" borderId="0" xfId="45" applyFont="1" applyFill="1" applyAlignment="1">
      <alignment vertical="top" wrapText="1"/>
    </xf>
    <xf numFmtId="0" fontId="31" fillId="0" borderId="0" xfId="45" applyFont="1" applyFill="1" applyAlignment="1">
      <alignment vertical="top"/>
    </xf>
    <xf numFmtId="0" fontId="31" fillId="0" borderId="0" xfId="45" applyFont="1" applyAlignment="1">
      <alignment vertical="top"/>
    </xf>
    <xf numFmtId="0" fontId="31" fillId="26" borderId="0" xfId="45" applyFont="1" applyFill="1" applyAlignment="1">
      <alignment vertical="top"/>
    </xf>
    <xf numFmtId="0" fontId="33" fillId="0" borderId="0" xfId="45" applyFont="1" applyAlignment="1">
      <alignment vertical="top"/>
    </xf>
    <xf numFmtId="0" fontId="5" fillId="0" borderId="0" xfId="45" applyAlignment="1">
      <alignment vertical="top" wrapText="1"/>
    </xf>
    <xf numFmtId="0" fontId="0" fillId="0" borderId="0" xfId="0" applyFont="1" applyAlignment="1">
      <alignment vertical="top"/>
    </xf>
    <xf numFmtId="0" fontId="29" fillId="0" borderId="12" xfId="45" applyFont="1" applyFill="1" applyBorder="1" applyAlignment="1">
      <alignment vertical="top" wrapText="1"/>
    </xf>
    <xf numFmtId="0" fontId="29" fillId="0" borderId="12" xfId="0" applyFont="1" applyFill="1" applyBorder="1" applyAlignment="1">
      <alignment vertical="top" wrapText="1"/>
    </xf>
    <xf numFmtId="0" fontId="30" fillId="0" borderId="0" xfId="46" applyFont="1" applyFill="1" applyBorder="1" applyAlignment="1">
      <alignment vertical="top" wrapText="1"/>
    </xf>
    <xf numFmtId="0" fontId="29" fillId="0" borderId="14" xfId="45" applyFont="1" applyFill="1" applyBorder="1" applyAlignment="1">
      <alignment vertical="top" wrapText="1"/>
    </xf>
    <xf numFmtId="0" fontId="29" fillId="0" borderId="14" xfId="0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30" fillId="0" borderId="0" xfId="45" applyFont="1" applyFill="1" applyAlignment="1">
      <alignment vertical="top" wrapText="1"/>
    </xf>
    <xf numFmtId="0" fontId="30" fillId="0" borderId="0" xfId="45" applyFont="1" applyAlignment="1">
      <alignment vertical="top" wrapText="1"/>
    </xf>
    <xf numFmtId="0" fontId="3" fillId="0" borderId="0" xfId="45" applyFont="1" applyAlignment="1">
      <alignment vertical="top"/>
    </xf>
    <xf numFmtId="0" fontId="36" fillId="0" borderId="0" xfId="45" applyFont="1" applyBorder="1" applyAlignment="1">
      <alignment vertical="top"/>
    </xf>
    <xf numFmtId="0" fontId="33" fillId="0" borderId="0" xfId="45" applyFont="1" applyFill="1" applyAlignment="1">
      <alignment vertical="top"/>
    </xf>
    <xf numFmtId="0" fontId="30" fillId="26" borderId="12" xfId="45" applyFont="1" applyFill="1" applyBorder="1" applyAlignment="1">
      <alignment vertical="top" wrapText="1"/>
    </xf>
    <xf numFmtId="0" fontId="30" fillId="26" borderId="12" xfId="0" applyFont="1" applyFill="1" applyBorder="1" applyAlignment="1">
      <alignment vertical="top" wrapText="1"/>
    </xf>
    <xf numFmtId="0" fontId="29" fillId="0" borderId="12" xfId="45" applyFont="1" applyFill="1" applyBorder="1" applyAlignment="1">
      <alignment vertical="top" wrapText="1"/>
    </xf>
    <xf numFmtId="0" fontId="29" fillId="0" borderId="12" xfId="0" applyFont="1" applyFill="1" applyBorder="1" applyAlignment="1">
      <alignment vertical="top" wrapText="1"/>
    </xf>
    <xf numFmtId="0" fontId="34" fillId="0" borderId="12" xfId="45" applyFont="1" applyFill="1" applyBorder="1" applyAlignment="1">
      <alignment vertical="top" wrapText="1"/>
    </xf>
    <xf numFmtId="0" fontId="29" fillId="0" borderId="12" xfId="0" applyFont="1" applyFill="1" applyBorder="1" applyAlignment="1">
      <alignment vertical="top"/>
    </xf>
    <xf numFmtId="0" fontId="29" fillId="0" borderId="0" xfId="45" applyFont="1" applyFill="1" applyBorder="1" applyAlignment="1">
      <alignment vertical="top"/>
    </xf>
    <xf numFmtId="0" fontId="30" fillId="0" borderId="0" xfId="46" applyFont="1" applyFill="1" applyBorder="1" applyAlignment="1">
      <alignment vertical="top"/>
    </xf>
    <xf numFmtId="0" fontId="29" fillId="0" borderId="13" xfId="45" applyFont="1" applyBorder="1" applyAlignment="1">
      <alignment vertical="top"/>
    </xf>
    <xf numFmtId="0" fontId="29" fillId="0" borderId="13" xfId="45" applyFont="1" applyBorder="1" applyAlignment="1">
      <alignment vertical="top" wrapText="1"/>
    </xf>
    <xf numFmtId="0" fontId="29" fillId="0" borderId="13" xfId="0" applyFont="1" applyBorder="1" applyAlignment="1">
      <alignment vertical="top"/>
    </xf>
    <xf numFmtId="0" fontId="29" fillId="0" borderId="15" xfId="45" applyFont="1" applyBorder="1" applyAlignment="1">
      <alignment vertical="top"/>
    </xf>
    <xf numFmtId="0" fontId="29" fillId="0" borderId="15" xfId="45" applyFont="1" applyBorder="1" applyAlignment="1">
      <alignment vertical="top" wrapText="1"/>
    </xf>
    <xf numFmtId="0" fontId="29" fillId="0" borderId="15" xfId="0" applyFont="1" applyBorder="1" applyAlignment="1">
      <alignment vertical="top"/>
    </xf>
    <xf numFmtId="0" fontId="29" fillId="0" borderId="15" xfId="0" applyFont="1" applyBorder="1" applyAlignment="1">
      <alignment vertical="top" wrapText="1"/>
    </xf>
    <xf numFmtId="0" fontId="29" fillId="0" borderId="14" xfId="0" applyFont="1" applyFill="1" applyBorder="1" applyAlignment="1">
      <alignment vertical="top" wrapText="1"/>
    </xf>
    <xf numFmtId="0" fontId="29" fillId="0" borderId="13" xfId="0" applyFont="1" applyFill="1" applyBorder="1" applyAlignment="1">
      <alignment horizontal="right" vertical="top" wrapText="1"/>
    </xf>
    <xf numFmtId="0" fontId="32" fillId="30" borderId="16" xfId="45" applyFont="1" applyFill="1" applyBorder="1" applyAlignment="1">
      <alignment vertical="top"/>
    </xf>
    <xf numFmtId="0" fontId="32" fillId="30" borderId="11" xfId="45" applyFont="1" applyFill="1" applyBorder="1" applyAlignment="1">
      <alignment vertical="top"/>
    </xf>
    <xf numFmtId="0" fontId="32" fillId="30" borderId="17" xfId="45" applyFont="1" applyFill="1" applyBorder="1" applyAlignment="1">
      <alignment vertical="top"/>
    </xf>
    <xf numFmtId="0" fontId="32" fillId="30" borderId="12" xfId="45" applyFont="1" applyFill="1" applyBorder="1" applyAlignment="1">
      <alignment vertical="top"/>
    </xf>
    <xf numFmtId="0" fontId="30" fillId="28" borderId="16" xfId="46" applyFont="1" applyFill="1" applyBorder="1" applyAlignment="1">
      <alignment vertical="top"/>
    </xf>
    <xf numFmtId="0" fontId="30" fillId="28" borderId="11" xfId="46" applyFont="1" applyFill="1" applyBorder="1" applyAlignment="1">
      <alignment vertical="top"/>
    </xf>
    <xf numFmtId="0" fontId="30" fillId="28" borderId="17" xfId="46" applyFont="1" applyFill="1" applyBorder="1" applyAlignment="1">
      <alignment vertical="top"/>
    </xf>
    <xf numFmtId="0" fontId="30" fillId="28" borderId="12" xfId="46" applyFont="1" applyFill="1" applyBorder="1" applyAlignment="1">
      <alignment vertical="top"/>
    </xf>
    <xf numFmtId="0" fontId="29" fillId="28" borderId="11" xfId="46" applyFont="1" applyFill="1" applyBorder="1" applyAlignment="1">
      <alignment vertical="top"/>
    </xf>
    <xf numFmtId="0" fontId="29" fillId="28" borderId="17" xfId="46" applyFont="1" applyFill="1" applyBorder="1" applyAlignment="1">
      <alignment vertical="top"/>
    </xf>
    <xf numFmtId="0" fontId="29" fillId="0" borderId="14" xfId="46" applyFont="1" applyBorder="1" applyAlignment="1">
      <alignment vertical="top" wrapText="1"/>
    </xf>
    <xf numFmtId="0" fontId="29" fillId="0" borderId="14" xfId="46" applyFont="1" applyFill="1" applyBorder="1" applyAlignment="1">
      <alignment vertical="top" wrapText="1"/>
    </xf>
    <xf numFmtId="0" fontId="31" fillId="0" borderId="0" xfId="45" applyFont="1" applyFill="1" applyBorder="1" applyAlignment="1">
      <alignment vertical="top"/>
    </xf>
    <xf numFmtId="0" fontId="29" fillId="0" borderId="13" xfId="0" applyFont="1" applyFill="1" applyBorder="1" applyAlignment="1">
      <alignment vertical="top" wrapText="1"/>
    </xf>
    <xf numFmtId="0" fontId="29" fillId="28" borderId="11" xfId="45" applyFont="1" applyFill="1" applyBorder="1" applyAlignment="1">
      <alignment vertical="top"/>
    </xf>
    <xf numFmtId="0" fontId="30" fillId="28" borderId="16" xfId="45" applyFont="1" applyFill="1" applyBorder="1" applyAlignment="1">
      <alignment vertical="top"/>
    </xf>
    <xf numFmtId="0" fontId="30" fillId="28" borderId="11" xfId="46" applyFont="1" applyFill="1" applyBorder="1" applyAlignment="1">
      <alignment vertical="top" wrapText="1"/>
    </xf>
    <xf numFmtId="0" fontId="30" fillId="31" borderId="16" xfId="45" applyFont="1" applyFill="1" applyBorder="1" applyAlignment="1">
      <alignment vertical="top"/>
    </xf>
    <xf numFmtId="0" fontId="29" fillId="31" borderId="11" xfId="45" applyFont="1" applyFill="1" applyBorder="1" applyAlignment="1">
      <alignment vertical="top"/>
    </xf>
    <xf numFmtId="0" fontId="30" fillId="31" borderId="11" xfId="45" applyFont="1" applyFill="1" applyBorder="1" applyAlignment="1">
      <alignment vertical="top"/>
    </xf>
    <xf numFmtId="0" fontId="30" fillId="29" borderId="16" xfId="46" applyFont="1" applyFill="1" applyBorder="1" applyAlignment="1">
      <alignment vertical="top"/>
    </xf>
    <xf numFmtId="0" fontId="30" fillId="29" borderId="11" xfId="46" applyFont="1" applyFill="1" applyBorder="1" applyAlignment="1">
      <alignment vertical="top" wrapText="1"/>
    </xf>
    <xf numFmtId="0" fontId="30" fillId="29" borderId="17" xfId="46" applyFont="1" applyFill="1" applyBorder="1" applyAlignment="1">
      <alignment vertical="top" wrapText="1"/>
    </xf>
    <xf numFmtId="0" fontId="32" fillId="30" borderId="16" xfId="46" applyFont="1" applyFill="1" applyBorder="1" applyAlignment="1">
      <alignment vertical="top"/>
    </xf>
    <xf numFmtId="0" fontId="32" fillId="30" borderId="11" xfId="46" applyFont="1" applyFill="1" applyBorder="1" applyAlignment="1">
      <alignment vertical="top"/>
    </xf>
    <xf numFmtId="0" fontId="32" fillId="30" borderId="17" xfId="46" applyFont="1" applyFill="1" applyBorder="1" applyAlignment="1">
      <alignment vertical="top"/>
    </xf>
    <xf numFmtId="0" fontId="30" fillId="29" borderId="11" xfId="46" applyFont="1" applyFill="1" applyBorder="1" applyAlignment="1">
      <alignment vertical="top"/>
    </xf>
    <xf numFmtId="0" fontId="30" fillId="29" borderId="17" xfId="46" applyFont="1" applyFill="1" applyBorder="1" applyAlignment="1">
      <alignment vertical="top"/>
    </xf>
    <xf numFmtId="0" fontId="29" fillId="0" borderId="0" xfId="45" applyFont="1" applyFill="1" applyAlignment="1">
      <alignment vertical="top"/>
    </xf>
    <xf numFmtId="0" fontId="32" fillId="0" borderId="0" xfId="45" applyFont="1" applyFill="1" applyAlignment="1">
      <alignment vertical="top"/>
    </xf>
    <xf numFmtId="0" fontId="30" fillId="29" borderId="16" xfId="45" applyFont="1" applyFill="1" applyBorder="1" applyAlignment="1">
      <alignment vertical="top"/>
    </xf>
    <xf numFmtId="0" fontId="30" fillId="29" borderId="11" xfId="45" applyFont="1" applyFill="1" applyBorder="1" applyAlignment="1">
      <alignment vertical="top"/>
    </xf>
    <xf numFmtId="0" fontId="30" fillId="29" borderId="12" xfId="45" applyFont="1" applyFill="1" applyBorder="1" applyAlignment="1">
      <alignment vertical="top"/>
    </xf>
    <xf numFmtId="0" fontId="30" fillId="29" borderId="17" xfId="45" applyFont="1" applyFill="1" applyBorder="1" applyAlignment="1">
      <alignment vertical="top"/>
    </xf>
    <xf numFmtId="0" fontId="26" fillId="0" borderId="0" xfId="45" applyFont="1" applyFill="1" applyAlignment="1">
      <alignment vertical="top"/>
    </xf>
    <xf numFmtId="0" fontId="29" fillId="0" borderId="0" xfId="45" applyFont="1" applyFill="1" applyAlignment="1">
      <alignment vertical="top" wrapText="1"/>
    </xf>
    <xf numFmtId="0" fontId="29" fillId="29" borderId="11" xfId="46" applyFont="1" applyFill="1" applyBorder="1" applyAlignment="1">
      <alignment vertical="top"/>
    </xf>
    <xf numFmtId="0" fontId="29" fillId="29" borderId="17" xfId="46" applyFont="1" applyFill="1" applyBorder="1" applyAlignment="1">
      <alignment vertical="top"/>
    </xf>
    <xf numFmtId="0" fontId="32" fillId="0" borderId="0" xfId="45" applyFont="1" applyBorder="1" applyAlignment="1">
      <alignment vertical="top"/>
    </xf>
    <xf numFmtId="0" fontId="29" fillId="0" borderId="12" xfId="0" applyFont="1" applyFill="1" applyBorder="1" applyAlignment="1">
      <alignment horizontal="left" vertical="top" wrapText="1"/>
    </xf>
    <xf numFmtId="0" fontId="38" fillId="0" borderId="12" xfId="46" applyFont="1" applyFill="1" applyBorder="1" applyAlignment="1">
      <alignment vertical="top" wrapText="1"/>
    </xf>
    <xf numFmtId="0" fontId="38" fillId="0" borderId="12" xfId="46" applyFont="1" applyFill="1" applyBorder="1" applyAlignment="1">
      <alignment horizontal="left" vertical="top" wrapText="1"/>
    </xf>
    <xf numFmtId="0" fontId="29" fillId="0" borderId="13" xfId="46" applyFont="1" applyBorder="1" applyAlignment="1">
      <alignment vertical="top" wrapText="1"/>
    </xf>
    <xf numFmtId="0" fontId="38" fillId="0" borderId="13" xfId="46" applyFont="1" applyBorder="1" applyAlignment="1">
      <alignment vertical="top" wrapText="1"/>
    </xf>
    <xf numFmtId="0" fontId="38" fillId="0" borderId="12" xfId="0" applyFont="1" applyFill="1" applyBorder="1" applyAlignment="1">
      <alignment vertical="top" wrapText="1"/>
    </xf>
    <xf numFmtId="0" fontId="29" fillId="0" borderId="12" xfId="47" applyFont="1" applyFill="1" applyBorder="1" applyAlignment="1">
      <alignment vertical="top" wrapText="1"/>
    </xf>
    <xf numFmtId="0" fontId="29" fillId="0" borderId="12" xfId="0" applyFont="1" applyFill="1" applyBorder="1" applyAlignment="1">
      <alignment vertical="top" wrapText="1"/>
    </xf>
    <xf numFmtId="0" fontId="38" fillId="0" borderId="12" xfId="45" applyFont="1" applyFill="1" applyBorder="1" applyAlignment="1">
      <alignment vertical="top" wrapText="1"/>
    </xf>
    <xf numFmtId="0" fontId="30" fillId="31" borderId="16" xfId="46" applyFont="1" applyFill="1" applyBorder="1" applyAlignment="1">
      <alignment vertical="top"/>
    </xf>
    <xf numFmtId="0" fontId="29" fillId="31" borderId="11" xfId="46" applyFont="1" applyFill="1" applyBorder="1" applyAlignment="1">
      <alignment vertical="top"/>
    </xf>
    <xf numFmtId="0" fontId="36" fillId="0" borderId="0" xfId="45" applyFont="1" applyBorder="1" applyAlignment="1">
      <alignment horizontal="right" vertical="top"/>
    </xf>
    <xf numFmtId="0" fontId="32" fillId="30" borderId="11" xfId="45" applyFont="1" applyFill="1" applyBorder="1" applyAlignment="1">
      <alignment horizontal="right" vertical="top"/>
    </xf>
    <xf numFmtId="0" fontId="30" fillId="29" borderId="11" xfId="46" applyFont="1" applyFill="1" applyBorder="1" applyAlignment="1">
      <alignment horizontal="right" vertical="top"/>
    </xf>
    <xf numFmtId="0" fontId="30" fillId="28" borderId="11" xfId="46" applyFont="1" applyFill="1" applyBorder="1" applyAlignment="1">
      <alignment horizontal="right" vertical="top"/>
    </xf>
    <xf numFmtId="0" fontId="32" fillId="30" borderId="11" xfId="46" applyFont="1" applyFill="1" applyBorder="1" applyAlignment="1">
      <alignment horizontal="right" vertical="top"/>
    </xf>
    <xf numFmtId="164" fontId="30" fillId="27" borderId="15" xfId="46" applyNumberFormat="1" applyFont="1" applyFill="1" applyBorder="1" applyAlignment="1">
      <alignment horizontal="right" vertical="top" wrapText="1"/>
    </xf>
    <xf numFmtId="0" fontId="30" fillId="29" borderId="11" xfId="46" applyFont="1" applyFill="1" applyBorder="1" applyAlignment="1">
      <alignment horizontal="right" vertical="top" wrapText="1"/>
    </xf>
    <xf numFmtId="0" fontId="36" fillId="0" borderId="0" xfId="45" applyFont="1" applyAlignment="1">
      <alignment horizontal="right" vertical="top"/>
    </xf>
    <xf numFmtId="0" fontId="30" fillId="28" borderId="16" xfId="46" applyFont="1" applyFill="1" applyBorder="1" applyAlignment="1">
      <alignment vertical="center"/>
    </xf>
    <xf numFmtId="0" fontId="30" fillId="28" borderId="11" xfId="46" applyFont="1" applyFill="1" applyBorder="1" applyAlignment="1">
      <alignment vertical="center" wrapText="1"/>
    </xf>
    <xf numFmtId="0" fontId="38" fillId="0" borderId="13" xfId="45" applyFont="1" applyBorder="1" applyAlignment="1">
      <alignment vertical="top" wrapText="1"/>
    </xf>
    <xf numFmtId="0" fontId="40" fillId="0" borderId="0" xfId="45" applyFont="1" applyAlignment="1">
      <alignment vertical="top"/>
    </xf>
    <xf numFmtId="0" fontId="39" fillId="0" borderId="0" xfId="45" applyFont="1" applyFill="1" applyAlignment="1">
      <alignment vertical="top" wrapText="1"/>
    </xf>
    <xf numFmtId="0" fontId="40" fillId="0" borderId="0" xfId="45" applyFont="1" applyFill="1" applyAlignment="1">
      <alignment vertical="top"/>
    </xf>
    <xf numFmtId="0" fontId="35" fillId="0" borderId="0" xfId="45" applyFont="1" applyFill="1" applyAlignment="1">
      <alignment vertical="top"/>
    </xf>
    <xf numFmtId="0" fontId="35" fillId="0" borderId="0" xfId="45" applyFont="1" applyFill="1" applyBorder="1" applyAlignment="1">
      <alignment vertical="top"/>
    </xf>
    <xf numFmtId="0" fontId="39" fillId="0" borderId="0" xfId="46" applyFont="1" applyFill="1" applyBorder="1" applyAlignment="1">
      <alignment vertical="top"/>
    </xf>
    <xf numFmtId="0" fontId="41" fillId="0" borderId="0" xfId="45" applyFont="1" applyFill="1" applyAlignment="1">
      <alignment vertical="top"/>
    </xf>
    <xf numFmtId="0" fontId="35" fillId="0" borderId="0" xfId="45" applyFont="1" applyFill="1" applyAlignment="1">
      <alignment vertical="top" wrapText="1"/>
    </xf>
    <xf numFmtId="1" fontId="36" fillId="0" borderId="0" xfId="45" applyNumberFormat="1" applyFont="1" applyFill="1" applyBorder="1" applyAlignment="1">
      <alignment horizontal="right" vertical="top"/>
    </xf>
    <xf numFmtId="1" fontId="30" fillId="0" borderId="12" xfId="45" applyNumberFormat="1" applyFont="1" applyFill="1" applyBorder="1" applyAlignment="1">
      <alignment horizontal="left" vertical="top" wrapText="1"/>
    </xf>
    <xf numFmtId="1" fontId="30" fillId="0" borderId="13" xfId="46" applyNumberFormat="1" applyFont="1" applyFill="1" applyBorder="1" applyAlignment="1">
      <alignment horizontal="right" vertical="top" wrapText="1"/>
    </xf>
    <xf numFmtId="1" fontId="36" fillId="0" borderId="0" xfId="45" applyNumberFormat="1" applyFont="1" applyFill="1" applyAlignment="1">
      <alignment horizontal="right" vertical="top"/>
    </xf>
    <xf numFmtId="0" fontId="26" fillId="0" borderId="0" xfId="44"/>
    <xf numFmtId="165" fontId="23" fillId="32" borderId="0" xfId="44" applyNumberFormat="1" applyFont="1" applyFill="1" applyAlignment="1">
      <alignment horizontal="left"/>
    </xf>
    <xf numFmtId="0" fontId="23" fillId="32" borderId="0" xfId="44" applyFont="1" applyFill="1"/>
    <xf numFmtId="166" fontId="42" fillId="0" borderId="0" xfId="44" applyNumberFormat="1" applyFont="1" applyAlignment="1">
      <alignment horizontal="left"/>
    </xf>
    <xf numFmtId="0" fontId="42" fillId="0" borderId="0" xfId="44" applyFont="1"/>
    <xf numFmtId="0" fontId="26" fillId="0" borderId="0" xfId="44" applyFont="1"/>
    <xf numFmtId="0" fontId="28" fillId="0" borderId="0" xfId="44" applyFont="1"/>
    <xf numFmtId="0" fontId="26" fillId="0" borderId="0" xfId="44" applyFill="1"/>
    <xf numFmtId="165" fontId="26" fillId="0" borderId="0" xfId="44" applyNumberFormat="1" applyAlignment="1">
      <alignment horizontal="left"/>
    </xf>
    <xf numFmtId="1" fontId="32" fillId="30" borderId="11" xfId="45" applyNumberFormat="1" applyFont="1" applyFill="1" applyBorder="1" applyAlignment="1">
      <alignment horizontal="right" vertical="top"/>
    </xf>
    <xf numFmtId="1" fontId="30" fillId="29" borderId="11" xfId="45" applyNumberFormat="1" applyFont="1" applyFill="1" applyBorder="1" applyAlignment="1">
      <alignment horizontal="right" vertical="top"/>
    </xf>
    <xf numFmtId="1" fontId="30" fillId="29" borderId="11" xfId="46" applyNumberFormat="1" applyFont="1" applyFill="1" applyBorder="1" applyAlignment="1">
      <alignment horizontal="right" vertical="top" wrapText="1"/>
    </xf>
    <xf numFmtId="1" fontId="30" fillId="31" borderId="11" xfId="46" applyNumberFormat="1" applyFont="1" applyFill="1" applyBorder="1" applyAlignment="1">
      <alignment horizontal="right" vertical="top" wrapText="1"/>
    </xf>
    <xf numFmtId="1" fontId="30" fillId="28" borderId="11" xfId="46" applyNumberFormat="1" applyFont="1" applyFill="1" applyBorder="1" applyAlignment="1">
      <alignment horizontal="right" vertical="top" wrapText="1"/>
    </xf>
    <xf numFmtId="1" fontId="30" fillId="29" borderId="18" xfId="46" applyNumberFormat="1" applyFont="1" applyFill="1" applyBorder="1" applyAlignment="1">
      <alignment horizontal="right" vertical="top" wrapText="1"/>
    </xf>
    <xf numFmtId="1" fontId="30" fillId="30" borderId="11" xfId="46" applyNumberFormat="1" applyFont="1" applyFill="1" applyBorder="1" applyAlignment="1">
      <alignment horizontal="right" vertical="top" wrapText="1"/>
    </xf>
    <xf numFmtId="1" fontId="30" fillId="28" borderId="18" xfId="46" applyNumberFormat="1" applyFont="1" applyFill="1" applyBorder="1" applyAlignment="1">
      <alignment horizontal="right" vertical="top" wrapText="1"/>
    </xf>
    <xf numFmtId="1" fontId="30" fillId="0" borderId="12" xfId="46" applyNumberFormat="1" applyFont="1" applyFill="1" applyBorder="1" applyAlignment="1">
      <alignment horizontal="right" vertical="top" wrapText="1"/>
    </xf>
    <xf numFmtId="0" fontId="29" fillId="0" borderId="12" xfId="45" applyFont="1" applyFill="1" applyBorder="1" applyAlignment="1">
      <alignment vertical="top" wrapText="1"/>
    </xf>
    <xf numFmtId="0" fontId="29" fillId="0" borderId="14" xfId="45" applyFont="1" applyFill="1" applyBorder="1" applyAlignment="1">
      <alignment vertical="top" wrapText="1"/>
    </xf>
    <xf numFmtId="0" fontId="29" fillId="0" borderId="17" xfId="45" applyFont="1" applyFill="1" applyBorder="1" applyAlignment="1">
      <alignment vertical="top" wrapText="1"/>
    </xf>
    <xf numFmtId="0" fontId="36" fillId="0" borderId="0" xfId="45" applyFont="1" applyFill="1" applyBorder="1" applyAlignment="1">
      <alignment horizontal="center" vertical="top"/>
    </xf>
    <xf numFmtId="0" fontId="30" fillId="26" borderId="12" xfId="45" applyFont="1" applyFill="1" applyBorder="1" applyAlignment="1">
      <alignment horizontal="center" vertical="top" wrapText="1"/>
    </xf>
    <xf numFmtId="164" fontId="30" fillId="27" borderId="12" xfId="46" applyNumberFormat="1" applyFont="1" applyFill="1" applyBorder="1" applyAlignment="1">
      <alignment horizontal="center" vertical="top" wrapText="1"/>
    </xf>
    <xf numFmtId="164" fontId="30" fillId="29" borderId="11" xfId="46" applyNumberFormat="1" applyFont="1" applyFill="1" applyBorder="1" applyAlignment="1">
      <alignment horizontal="center" vertical="top" wrapText="1"/>
    </xf>
    <xf numFmtId="164" fontId="30" fillId="28" borderId="11" xfId="46" applyNumberFormat="1" applyFont="1" applyFill="1" applyBorder="1" applyAlignment="1">
      <alignment horizontal="center" vertical="top" wrapText="1"/>
    </xf>
    <xf numFmtId="164" fontId="30" fillId="30" borderId="11" xfId="46" applyNumberFormat="1" applyFont="1" applyFill="1" applyBorder="1" applyAlignment="1">
      <alignment horizontal="center" vertical="top" wrapText="1"/>
    </xf>
    <xf numFmtId="164" fontId="30" fillId="28" borderId="18" xfId="46" applyNumberFormat="1" applyFont="1" applyFill="1" applyBorder="1" applyAlignment="1">
      <alignment horizontal="center" vertical="top" wrapText="1"/>
    </xf>
    <xf numFmtId="0" fontId="36" fillId="0" borderId="0" xfId="45" applyFont="1" applyFill="1" applyAlignment="1">
      <alignment horizontal="center" vertical="top"/>
    </xf>
    <xf numFmtId="0" fontId="30" fillId="0" borderId="12" xfId="45" applyFont="1" applyFill="1" applyBorder="1" applyAlignment="1">
      <alignment vertical="top" wrapText="1"/>
    </xf>
    <xf numFmtId="0" fontId="29" fillId="0" borderId="12" xfId="48" applyFont="1" applyFill="1" applyBorder="1" applyAlignment="1">
      <alignment vertical="top" wrapText="1"/>
    </xf>
    <xf numFmtId="0" fontId="30" fillId="26" borderId="12" xfId="45" applyFont="1" applyFill="1" applyBorder="1" applyAlignment="1">
      <alignment horizontal="left" vertical="top" wrapText="1"/>
    </xf>
    <xf numFmtId="164" fontId="30" fillId="27" borderId="13" xfId="46" applyNumberFormat="1" applyFont="1" applyFill="1" applyBorder="1" applyAlignment="1">
      <alignment horizontal="center" vertical="top" wrapText="1"/>
    </xf>
    <xf numFmtId="0" fontId="29" fillId="0" borderId="12" xfId="45" applyFont="1" applyFill="1" applyBorder="1" applyAlignment="1">
      <alignment vertical="top" wrapText="1"/>
    </xf>
    <xf numFmtId="0" fontId="29" fillId="0" borderId="12" xfId="0" applyFont="1" applyBorder="1" applyAlignment="1">
      <alignment vertical="top"/>
    </xf>
    <xf numFmtId="0" fontId="29" fillId="0" borderId="14" xfId="0" applyFont="1" applyBorder="1" applyAlignment="1">
      <alignment vertical="top"/>
    </xf>
    <xf numFmtId="0" fontId="29" fillId="0" borderId="12" xfId="45" applyFont="1" applyBorder="1" applyAlignment="1">
      <alignment vertical="top"/>
    </xf>
    <xf numFmtId="0" fontId="29" fillId="0" borderId="12" xfId="45" applyFont="1" applyBorder="1" applyAlignment="1">
      <alignment vertical="top" wrapText="1"/>
    </xf>
    <xf numFmtId="0" fontId="29" fillId="0" borderId="12" xfId="0" applyFont="1" applyFill="1" applyBorder="1" applyAlignment="1">
      <alignment vertical="top" wrapText="1"/>
    </xf>
    <xf numFmtId="164" fontId="30" fillId="27" borderId="13" xfId="46" applyNumberFormat="1" applyFont="1" applyFill="1" applyBorder="1" applyAlignment="1">
      <alignment horizontal="right" vertical="top" wrapText="1"/>
    </xf>
    <xf numFmtId="0" fontId="29" fillId="0" borderId="12" xfId="0" applyFont="1" applyBorder="1" applyAlignment="1">
      <alignment vertical="top" wrapText="1"/>
    </xf>
    <xf numFmtId="164" fontId="30" fillId="27" borderId="12" xfId="46" applyNumberFormat="1" applyFont="1" applyFill="1" applyBorder="1" applyAlignment="1">
      <alignment horizontal="right" vertical="top" wrapText="1"/>
    </xf>
    <xf numFmtId="0" fontId="29" fillId="0" borderId="13" xfId="45" applyFont="1" applyFill="1" applyBorder="1" applyAlignment="1">
      <alignment vertical="top" wrapText="1"/>
    </xf>
    <xf numFmtId="0" fontId="29" fillId="0" borderId="13" xfId="0" applyFont="1" applyFill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0" fontId="29" fillId="0" borderId="12" xfId="45" applyFont="1" applyFill="1" applyBorder="1" applyAlignment="1">
      <alignment vertical="top"/>
    </xf>
    <xf numFmtId="0" fontId="37" fillId="0" borderId="12" xfId="0" applyFont="1" applyFill="1" applyBorder="1" applyAlignment="1">
      <alignment vertical="top" wrapText="1"/>
    </xf>
    <xf numFmtId="1" fontId="31" fillId="0" borderId="12" xfId="45" applyNumberFormat="1" applyFont="1" applyFill="1" applyBorder="1" applyAlignment="1">
      <alignment vertical="top"/>
    </xf>
    <xf numFmtId="1" fontId="31" fillId="0" borderId="12" xfId="45" applyNumberFormat="1" applyFont="1" applyFill="1" applyBorder="1" applyAlignment="1">
      <alignment horizontal="center" vertical="top"/>
    </xf>
    <xf numFmtId="1" fontId="29" fillId="0" borderId="12" xfId="45" applyNumberFormat="1" applyFont="1" applyFill="1" applyBorder="1" applyAlignment="1">
      <alignment vertical="top" wrapText="1"/>
    </xf>
    <xf numFmtId="0" fontId="31" fillId="0" borderId="12" xfId="45" applyFont="1" applyFill="1" applyBorder="1" applyAlignment="1">
      <alignment vertical="top"/>
    </xf>
    <xf numFmtId="0" fontId="31" fillId="0" borderId="12" xfId="45" applyFont="1" applyFill="1" applyBorder="1" applyAlignment="1">
      <alignment horizontal="center" vertical="top"/>
    </xf>
    <xf numFmtId="0" fontId="29" fillId="0" borderId="12" xfId="45" applyFont="1" applyFill="1" applyBorder="1" applyAlignment="1">
      <alignment horizontal="left" vertical="top" wrapText="1"/>
    </xf>
    <xf numFmtId="0" fontId="29" fillId="0" borderId="12" xfId="0" applyFont="1" applyFill="1" applyBorder="1" applyAlignment="1">
      <alignment horizontal="left" vertical="top" wrapText="1"/>
    </xf>
    <xf numFmtId="0" fontId="29" fillId="0" borderId="12" xfId="45" applyFont="1" applyFill="1" applyBorder="1" applyAlignment="1">
      <alignment vertical="top" wrapText="1"/>
    </xf>
    <xf numFmtId="0" fontId="29" fillId="0" borderId="12" xfId="0" applyFont="1" applyFill="1" applyBorder="1" applyAlignment="1">
      <alignment vertical="top" wrapText="1"/>
    </xf>
    <xf numFmtId="0" fontId="29" fillId="0" borderId="14" xfId="45" applyFont="1" applyFill="1" applyBorder="1" applyAlignment="1">
      <alignment vertical="top" wrapText="1"/>
    </xf>
    <xf numFmtId="0" fontId="29" fillId="0" borderId="13" xfId="45" applyFont="1" applyFill="1" applyBorder="1" applyAlignment="1">
      <alignment horizontal="left" vertical="top" wrapText="1"/>
    </xf>
    <xf numFmtId="0" fontId="29" fillId="0" borderId="12" xfId="45" applyFont="1" applyFill="1" applyBorder="1" applyAlignment="1">
      <alignment horizontal="left" vertical="top" wrapText="1"/>
    </xf>
    <xf numFmtId="1" fontId="30" fillId="0" borderId="12" xfId="46" applyNumberFormat="1" applyFont="1" applyFill="1" applyBorder="1" applyAlignment="1">
      <alignment horizontal="center" vertical="top" wrapText="1"/>
    </xf>
    <xf numFmtId="0" fontId="29" fillId="0" borderId="14" xfId="45" applyFont="1" applyFill="1" applyBorder="1" applyAlignment="1">
      <alignment vertical="top" wrapText="1"/>
    </xf>
    <xf numFmtId="0" fontId="29" fillId="0" borderId="12" xfId="45" applyFont="1" applyFill="1" applyBorder="1" applyAlignment="1">
      <alignment vertical="top" wrapText="1"/>
    </xf>
    <xf numFmtId="0" fontId="29" fillId="0" borderId="12" xfId="45" applyFont="1" applyBorder="1" applyAlignment="1">
      <alignment vertical="top" wrapText="1"/>
    </xf>
    <xf numFmtId="0" fontId="29" fillId="0" borderId="14" xfId="0" applyFont="1" applyFill="1" applyBorder="1" applyAlignment="1">
      <alignment vertical="top" wrapText="1"/>
    </xf>
    <xf numFmtId="0" fontId="29" fillId="0" borderId="12" xfId="0" applyFont="1" applyFill="1" applyBorder="1" applyAlignment="1">
      <alignment vertical="top" wrapText="1"/>
    </xf>
    <xf numFmtId="0" fontId="29" fillId="0" borderId="12" xfId="0" applyFont="1" applyBorder="1" applyAlignment="1">
      <alignment vertical="top" wrapText="1"/>
    </xf>
    <xf numFmtId="0" fontId="29" fillId="0" borderId="12" xfId="46" applyFont="1" applyFill="1" applyBorder="1" applyAlignment="1">
      <alignment vertical="top" wrapText="1"/>
    </xf>
    <xf numFmtId="0" fontId="29" fillId="0" borderId="13" xfId="45" applyFont="1" applyFill="1" applyBorder="1" applyAlignment="1">
      <alignment vertical="top" wrapText="1"/>
    </xf>
    <xf numFmtId="0" fontId="29" fillId="0" borderId="12" xfId="46" applyFont="1" applyBorder="1" applyAlignment="1">
      <alignment vertical="top" wrapText="1"/>
    </xf>
    <xf numFmtId="0" fontId="29" fillId="0" borderId="12" xfId="45" applyFont="1" applyFill="1" applyBorder="1" applyAlignment="1">
      <alignment horizontal="right" vertical="top" wrapText="1"/>
    </xf>
    <xf numFmtId="0" fontId="42" fillId="0" borderId="0" xfId="44" applyFont="1" applyFill="1"/>
    <xf numFmtId="0" fontId="45" fillId="0" borderId="12" xfId="45" applyFont="1" applyFill="1" applyBorder="1" applyAlignment="1">
      <alignment vertical="top" wrapText="1"/>
    </xf>
    <xf numFmtId="0" fontId="48" fillId="0" borderId="0" xfId="45" applyFont="1" applyFill="1" applyBorder="1" applyAlignment="1">
      <alignment horizontal="center" vertical="top"/>
    </xf>
    <xf numFmtId="0" fontId="48" fillId="30" borderId="11" xfId="45" applyFont="1" applyFill="1" applyBorder="1" applyAlignment="1">
      <alignment horizontal="center" vertical="top"/>
    </xf>
    <xf numFmtId="0" fontId="48" fillId="0" borderId="0" xfId="45" applyFont="1" applyFill="1" applyAlignment="1">
      <alignment horizontal="center" vertical="top"/>
    </xf>
    <xf numFmtId="0" fontId="29" fillId="0" borderId="11" xfId="45" applyFont="1" applyFill="1" applyBorder="1" applyAlignment="1">
      <alignment vertical="top" wrapText="1"/>
    </xf>
    <xf numFmtId="0" fontId="29" fillId="0" borderId="17" xfId="0" applyFont="1" applyFill="1" applyBorder="1" applyAlignment="1">
      <alignment vertical="top" wrapText="1"/>
    </xf>
    <xf numFmtId="0" fontId="29" fillId="0" borderId="19" xfId="0" applyFont="1" applyFill="1" applyBorder="1" applyAlignment="1">
      <alignment horizontal="left" vertical="top" wrapText="1"/>
    </xf>
    <xf numFmtId="0" fontId="31" fillId="0" borderId="17" xfId="45" applyFont="1" applyFill="1" applyBorder="1" applyAlignment="1">
      <alignment vertical="top"/>
    </xf>
    <xf numFmtId="0" fontId="29" fillId="0" borderId="19" xfId="45" applyFont="1" applyFill="1" applyBorder="1" applyAlignment="1">
      <alignment vertical="top" wrapText="1"/>
    </xf>
    <xf numFmtId="0" fontId="29" fillId="0" borderId="20" xfId="45" applyFont="1" applyFill="1" applyBorder="1" applyAlignment="1">
      <alignment vertical="top" wrapText="1"/>
    </xf>
    <xf numFmtId="0" fontId="29" fillId="0" borderId="21" xfId="45" applyFont="1" applyFill="1" applyBorder="1" applyAlignment="1">
      <alignment vertical="top" wrapText="1"/>
    </xf>
    <xf numFmtId="0" fontId="32" fillId="30" borderId="17" xfId="45" applyFont="1" applyFill="1" applyBorder="1" applyAlignment="1">
      <alignment horizontal="right" vertical="top"/>
    </xf>
    <xf numFmtId="0" fontId="30" fillId="29" borderId="17" xfId="45" applyFont="1" applyFill="1" applyBorder="1" applyAlignment="1">
      <alignment horizontal="right" vertical="top"/>
    </xf>
    <xf numFmtId="0" fontId="30" fillId="29" borderId="17" xfId="46" applyFont="1" applyFill="1" applyBorder="1" applyAlignment="1">
      <alignment horizontal="right" vertical="top"/>
    </xf>
    <xf numFmtId="0" fontId="29" fillId="0" borderId="16" xfId="0" applyFont="1" applyFill="1" applyBorder="1" applyAlignment="1">
      <alignment vertical="top" wrapText="1"/>
    </xf>
    <xf numFmtId="0" fontId="41" fillId="0" borderId="0" xfId="45" applyFont="1" applyBorder="1" applyAlignment="1">
      <alignment vertical="top"/>
    </xf>
    <xf numFmtId="0" fontId="29" fillId="0" borderId="12" xfId="0" applyFont="1" applyFill="1" applyBorder="1" applyAlignment="1">
      <alignment vertical="top" wrapText="1"/>
    </xf>
    <xf numFmtId="0" fontId="29" fillId="0" borderId="12" xfId="45" applyFont="1" applyFill="1" applyBorder="1" applyAlignment="1">
      <alignment vertical="top" wrapText="1"/>
    </xf>
    <xf numFmtId="0" fontId="29" fillId="0" borderId="16" xfId="45" applyFont="1" applyFill="1" applyBorder="1" applyAlignment="1">
      <alignment vertical="top" wrapText="1"/>
    </xf>
    <xf numFmtId="0" fontId="29" fillId="0" borderId="16" xfId="0" applyFont="1" applyBorder="1" applyAlignment="1">
      <alignment vertical="top" wrapText="1"/>
    </xf>
    <xf numFmtId="0" fontId="29" fillId="31" borderId="17" xfId="45" applyFont="1" applyFill="1" applyBorder="1" applyAlignment="1">
      <alignment vertical="top"/>
    </xf>
    <xf numFmtId="1" fontId="30" fillId="33" borderId="13" xfId="46" applyNumberFormat="1" applyFont="1" applyFill="1" applyBorder="1" applyAlignment="1">
      <alignment horizontal="right" vertical="top" wrapText="1"/>
    </xf>
    <xf numFmtId="0" fontId="29" fillId="33" borderId="12" xfId="0" applyFont="1" applyFill="1" applyBorder="1" applyAlignment="1">
      <alignment vertical="top" wrapText="1"/>
    </xf>
    <xf numFmtId="0" fontId="31" fillId="0" borderId="0" xfId="45" applyFont="1" applyBorder="1" applyAlignment="1">
      <alignment vertical="top"/>
    </xf>
    <xf numFmtId="0" fontId="33" fillId="0" borderId="0" xfId="45" applyFont="1" applyFill="1" applyBorder="1" applyAlignment="1">
      <alignment vertical="top"/>
    </xf>
    <xf numFmtId="0" fontId="31" fillId="0" borderId="0" xfId="45" applyFont="1" applyFill="1" applyBorder="1" applyAlignment="1">
      <alignment vertical="top" wrapText="1"/>
    </xf>
    <xf numFmtId="0" fontId="26" fillId="0" borderId="0" xfId="45" applyFont="1" applyFill="1" applyBorder="1" applyAlignment="1">
      <alignment vertical="top"/>
    </xf>
    <xf numFmtId="0" fontId="30" fillId="0" borderId="21" xfId="46" applyFont="1" applyFill="1" applyBorder="1" applyAlignment="1">
      <alignment vertical="top" wrapText="1"/>
    </xf>
    <xf numFmtId="0" fontId="30" fillId="28" borderId="12" xfId="46" applyFont="1" applyFill="1" applyBorder="1" applyAlignment="1">
      <alignment vertical="center" wrapText="1"/>
    </xf>
    <xf numFmtId="0" fontId="30" fillId="29" borderId="12" xfId="46" applyFont="1" applyFill="1" applyBorder="1" applyAlignment="1">
      <alignment vertical="top"/>
    </xf>
    <xf numFmtId="0" fontId="29" fillId="28" borderId="12" xfId="45" applyFont="1" applyFill="1" applyBorder="1" applyAlignment="1">
      <alignment vertical="top"/>
    </xf>
    <xf numFmtId="0" fontId="30" fillId="28" borderId="12" xfId="46" applyFont="1" applyFill="1" applyBorder="1" applyAlignment="1">
      <alignment vertical="top" wrapText="1"/>
    </xf>
    <xf numFmtId="0" fontId="29" fillId="33" borderId="20" xfId="45" applyFont="1" applyFill="1" applyBorder="1" applyAlignment="1">
      <alignment vertical="top" wrapText="1"/>
    </xf>
    <xf numFmtId="0" fontId="29" fillId="33" borderId="14" xfId="45" applyFont="1" applyFill="1" applyBorder="1" applyAlignment="1">
      <alignment vertical="top" wrapText="1"/>
    </xf>
    <xf numFmtId="0" fontId="29" fillId="33" borderId="17" xfId="45" applyFont="1" applyFill="1" applyBorder="1" applyAlignment="1">
      <alignment vertical="top" wrapText="1"/>
    </xf>
    <xf numFmtId="0" fontId="29" fillId="33" borderId="12" xfId="45" applyFont="1" applyFill="1" applyBorder="1" applyAlignment="1">
      <alignment vertical="top" wrapText="1"/>
    </xf>
    <xf numFmtId="0" fontId="29" fillId="0" borderId="12" xfId="0" applyFont="1" applyFill="1" applyBorder="1" applyAlignment="1">
      <alignment horizontal="left" vertical="top" wrapText="1"/>
    </xf>
    <xf numFmtId="0" fontId="29" fillId="0" borderId="12" xfId="45" applyFont="1" applyFill="1" applyBorder="1" applyAlignment="1">
      <alignment vertical="top" wrapText="1"/>
    </xf>
    <xf numFmtId="0" fontId="30" fillId="0" borderId="12" xfId="0" applyFont="1" applyFill="1" applyBorder="1" applyAlignment="1">
      <alignment horizontal="left" vertical="top" wrapText="1"/>
    </xf>
    <xf numFmtId="0" fontId="29" fillId="29" borderId="11" xfId="0" applyFont="1" applyFill="1" applyBorder="1" applyAlignment="1">
      <alignment vertical="top" wrapText="1"/>
    </xf>
    <xf numFmtId="0" fontId="38" fillId="29" borderId="11" xfId="0" applyFont="1" applyFill="1" applyBorder="1" applyAlignment="1">
      <alignment vertical="top" wrapText="1"/>
    </xf>
    <xf numFmtId="0" fontId="29" fillId="29" borderId="11" xfId="45" applyFont="1" applyFill="1" applyBorder="1" applyAlignment="1">
      <alignment vertical="top" wrapText="1"/>
    </xf>
    <xf numFmtId="164" fontId="30" fillId="29" borderId="11" xfId="46" applyNumberFormat="1" applyFont="1" applyFill="1" applyBorder="1" applyAlignment="1">
      <alignment horizontal="right" vertical="top" wrapText="1"/>
    </xf>
    <xf numFmtId="0" fontId="29" fillId="29" borderId="18" xfId="45" applyFont="1" applyFill="1" applyBorder="1" applyAlignment="1">
      <alignment vertical="top" wrapText="1"/>
    </xf>
    <xf numFmtId="0" fontId="29" fillId="29" borderId="18" xfId="47" applyFont="1" applyFill="1" applyBorder="1" applyAlignment="1">
      <alignment vertical="top" wrapText="1"/>
    </xf>
    <xf numFmtId="0" fontId="29" fillId="29" borderId="18" xfId="0" applyFont="1" applyFill="1" applyBorder="1" applyAlignment="1">
      <alignment vertical="top" wrapText="1"/>
    </xf>
    <xf numFmtId="0" fontId="29" fillId="29" borderId="19" xfId="0" applyFont="1" applyFill="1" applyBorder="1" applyAlignment="1">
      <alignment vertical="top" wrapText="1"/>
    </xf>
    <xf numFmtId="0" fontId="5" fillId="29" borderId="11" xfId="45" applyFill="1" applyBorder="1" applyAlignment="1">
      <alignment vertical="top" wrapText="1"/>
    </xf>
    <xf numFmtId="0" fontId="48" fillId="29" borderId="11" xfId="45" applyFont="1" applyFill="1" applyBorder="1" applyAlignment="1">
      <alignment horizontal="center" vertical="top"/>
    </xf>
    <xf numFmtId="1" fontId="36" fillId="29" borderId="11" xfId="45" applyNumberFormat="1" applyFont="1" applyFill="1" applyBorder="1" applyAlignment="1">
      <alignment horizontal="right" vertical="top"/>
    </xf>
    <xf numFmtId="0" fontId="0" fillId="29" borderId="11" xfId="0" applyFont="1" applyFill="1" applyBorder="1" applyAlignment="1">
      <alignment vertical="top"/>
    </xf>
    <xf numFmtId="0" fontId="36" fillId="29" borderId="11" xfId="45" applyFont="1" applyFill="1" applyBorder="1" applyAlignment="1">
      <alignment horizontal="right" vertical="top"/>
    </xf>
    <xf numFmtId="0" fontId="0" fillId="29" borderId="11" xfId="0" applyFont="1" applyFill="1" applyBorder="1" applyAlignment="1">
      <alignment vertical="top" wrapText="1"/>
    </xf>
    <xf numFmtId="0" fontId="0" fillId="29" borderId="17" xfId="0" applyFont="1" applyFill="1" applyBorder="1" applyAlignment="1">
      <alignment vertical="top"/>
    </xf>
    <xf numFmtId="164" fontId="30" fillId="0" borderId="12" xfId="46" applyNumberFormat="1" applyFont="1" applyFill="1" applyBorder="1" applyAlignment="1">
      <alignment horizontal="right" vertical="top" wrapText="1"/>
    </xf>
    <xf numFmtId="0" fontId="29" fillId="0" borderId="12" xfId="0" applyFont="1" applyFill="1" applyBorder="1" applyAlignment="1">
      <alignment vertical="top" wrapText="1"/>
    </xf>
    <xf numFmtId="0" fontId="29" fillId="0" borderId="12" xfId="45" applyFont="1" applyFill="1" applyBorder="1" applyAlignment="1">
      <alignment vertical="top" wrapText="1"/>
    </xf>
    <xf numFmtId="164" fontId="30" fillId="0" borderId="13" xfId="46" applyNumberFormat="1" applyFont="1" applyFill="1" applyBorder="1" applyAlignment="1">
      <alignment horizontal="center" vertical="top" wrapText="1"/>
    </xf>
    <xf numFmtId="0" fontId="29" fillId="0" borderId="13" xfId="45" applyFont="1" applyFill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0" fontId="29" fillId="0" borderId="13" xfId="0" applyFont="1" applyFill="1" applyBorder="1" applyAlignment="1">
      <alignment vertical="top" wrapText="1"/>
    </xf>
    <xf numFmtId="0" fontId="29" fillId="0" borderId="12" xfId="46" applyFont="1" applyFill="1" applyBorder="1" applyAlignment="1">
      <alignment vertical="top" wrapText="1"/>
    </xf>
    <xf numFmtId="164" fontId="30" fillId="0" borderId="12" xfId="46" applyNumberFormat="1" applyFont="1" applyFill="1" applyBorder="1" applyAlignment="1">
      <alignment horizontal="center" vertical="top" wrapText="1"/>
    </xf>
    <xf numFmtId="0" fontId="29" fillId="0" borderId="12" xfId="0" applyFont="1" applyFill="1" applyBorder="1" applyAlignment="1">
      <alignment vertical="top" wrapText="1"/>
    </xf>
    <xf numFmtId="164" fontId="30" fillId="0" borderId="12" xfId="46" applyNumberFormat="1" applyFont="1" applyFill="1" applyBorder="1" applyAlignment="1">
      <alignment horizontal="center" vertical="top" wrapText="1"/>
    </xf>
    <xf numFmtId="0" fontId="29" fillId="0" borderId="12" xfId="45" applyFont="1" applyFill="1" applyBorder="1" applyAlignment="1">
      <alignment vertical="top" wrapText="1"/>
    </xf>
    <xf numFmtId="164" fontId="30" fillId="0" borderId="13" xfId="46" applyNumberFormat="1" applyFont="1" applyFill="1" applyBorder="1" applyAlignment="1">
      <alignment horizontal="center" vertical="top" wrapText="1"/>
    </xf>
    <xf numFmtId="164" fontId="30" fillId="0" borderId="12" xfId="46" applyNumberFormat="1" applyFont="1" applyFill="1" applyBorder="1" applyAlignment="1">
      <alignment horizontal="right" vertical="top" wrapText="1"/>
    </xf>
    <xf numFmtId="0" fontId="29" fillId="0" borderId="16" xfId="45" applyFont="1" applyFill="1" applyBorder="1" applyAlignment="1">
      <alignment vertical="top" wrapText="1"/>
    </xf>
    <xf numFmtId="0" fontId="29" fillId="0" borderId="12" xfId="46" applyFont="1" applyFill="1" applyBorder="1" applyAlignment="1">
      <alignment vertical="top" wrapText="1"/>
    </xf>
    <xf numFmtId="0" fontId="29" fillId="0" borderId="12" xfId="0" applyFont="1" applyBorder="1" applyAlignment="1">
      <alignment vertical="top" wrapText="1"/>
    </xf>
    <xf numFmtId="0" fontId="29" fillId="0" borderId="13" xfId="45" applyFont="1" applyFill="1" applyBorder="1" applyAlignment="1">
      <alignment vertical="top" wrapText="1"/>
    </xf>
    <xf numFmtId="0" fontId="29" fillId="0" borderId="13" xfId="0" applyFont="1" applyFill="1" applyBorder="1" applyAlignment="1">
      <alignment vertical="top" wrapText="1"/>
    </xf>
    <xf numFmtId="0" fontId="29" fillId="0" borderId="12" xfId="45" applyFont="1" applyBorder="1" applyAlignment="1">
      <alignment vertical="top" wrapText="1"/>
    </xf>
    <xf numFmtId="0" fontId="30" fillId="0" borderId="12" xfId="46" applyFont="1" applyFill="1" applyBorder="1" applyAlignment="1">
      <alignment vertical="top"/>
    </xf>
    <xf numFmtId="0" fontId="29" fillId="0" borderId="12" xfId="46" applyFont="1" applyFill="1" applyBorder="1" applyAlignment="1">
      <alignment horizontal="left" vertical="top"/>
    </xf>
    <xf numFmtId="0" fontId="30" fillId="29" borderId="18" xfId="46" applyFont="1" applyFill="1" applyBorder="1" applyAlignment="1">
      <alignment vertical="top"/>
    </xf>
    <xf numFmtId="0" fontId="30" fillId="29" borderId="19" xfId="46" applyFont="1" applyFill="1" applyBorder="1" applyAlignment="1">
      <alignment vertical="top"/>
    </xf>
    <xf numFmtId="0" fontId="29" fillId="0" borderId="12" xfId="46" applyFont="1" applyFill="1" applyBorder="1" applyAlignment="1">
      <alignment vertical="top"/>
    </xf>
    <xf numFmtId="0" fontId="38" fillId="0" borderId="13" xfId="0" applyFont="1" applyFill="1" applyBorder="1" applyAlignment="1">
      <alignment vertical="top" wrapText="1"/>
    </xf>
    <xf numFmtId="0" fontId="45" fillId="0" borderId="12" xfId="46" applyFont="1" applyFill="1" applyBorder="1" applyAlignment="1">
      <alignment vertical="top" wrapText="1"/>
    </xf>
    <xf numFmtId="0" fontId="46" fillId="0" borderId="13" xfId="45" applyFont="1" applyFill="1" applyBorder="1" applyAlignment="1">
      <alignment vertical="top" wrapText="1"/>
    </xf>
    <xf numFmtId="0" fontId="46" fillId="0" borderId="12" xfId="45" applyFont="1" applyFill="1" applyBorder="1" applyAlignment="1">
      <alignment vertical="top" wrapText="1"/>
    </xf>
    <xf numFmtId="0" fontId="30" fillId="29" borderId="18" xfId="45" applyFont="1" applyFill="1" applyBorder="1" applyAlignment="1">
      <alignment vertical="top" wrapText="1"/>
    </xf>
    <xf numFmtId="14" fontId="30" fillId="0" borderId="12" xfId="46" applyNumberFormat="1" applyFont="1" applyFill="1" applyBorder="1" applyAlignment="1">
      <alignment horizontal="right" vertical="top" wrapText="1"/>
    </xf>
    <xf numFmtId="0" fontId="29" fillId="0" borderId="12" xfId="45" applyFont="1" applyFill="1" applyBorder="1" applyAlignment="1">
      <alignment vertical="top" wrapText="1"/>
    </xf>
    <xf numFmtId="164" fontId="30" fillId="0" borderId="12" xfId="46" applyNumberFormat="1" applyFont="1" applyFill="1" applyBorder="1" applyAlignment="1">
      <alignment horizontal="right" vertical="top" wrapText="1"/>
    </xf>
    <xf numFmtId="0" fontId="29" fillId="0" borderId="12" xfId="0" applyFont="1" applyFill="1" applyBorder="1" applyAlignment="1">
      <alignment vertical="top" wrapText="1"/>
    </xf>
    <xf numFmtId="166" fontId="30" fillId="0" borderId="13" xfId="46" applyNumberFormat="1" applyFont="1" applyFill="1" applyBorder="1" applyAlignment="1">
      <alignment horizontal="right" vertical="top" wrapText="1"/>
    </xf>
    <xf numFmtId="166" fontId="30" fillId="0" borderId="12" xfId="46" applyNumberFormat="1" applyFont="1" applyFill="1" applyBorder="1" applyAlignment="1">
      <alignment horizontal="right" vertical="top" wrapText="1"/>
    </xf>
    <xf numFmtId="166" fontId="30" fillId="33" borderId="12" xfId="46" applyNumberFormat="1" applyFont="1" applyFill="1" applyBorder="1" applyAlignment="1">
      <alignment horizontal="right" vertical="top" wrapText="1"/>
    </xf>
    <xf numFmtId="166" fontId="30" fillId="29" borderId="17" xfId="45" applyNumberFormat="1" applyFont="1" applyFill="1" applyBorder="1" applyAlignment="1">
      <alignment horizontal="right" vertical="top"/>
    </xf>
    <xf numFmtId="166" fontId="30" fillId="29" borderId="17" xfId="46" applyNumberFormat="1" applyFont="1" applyFill="1" applyBorder="1" applyAlignment="1">
      <alignment horizontal="right" vertical="top"/>
    </xf>
    <xf numFmtId="166" fontId="30" fillId="31" borderId="17" xfId="45" applyNumberFormat="1" applyFont="1" applyFill="1" applyBorder="1" applyAlignment="1">
      <alignment horizontal="right" vertical="top"/>
    </xf>
    <xf numFmtId="166" fontId="30" fillId="31" borderId="17" xfId="46" applyNumberFormat="1" applyFont="1" applyFill="1" applyBorder="1" applyAlignment="1">
      <alignment horizontal="right" vertical="top"/>
    </xf>
    <xf numFmtId="166" fontId="30" fillId="28" borderId="17" xfId="46" applyNumberFormat="1" applyFont="1" applyFill="1" applyBorder="1" applyAlignment="1">
      <alignment horizontal="right" vertical="top"/>
    </xf>
    <xf numFmtId="166" fontId="30" fillId="28" borderId="17" xfId="45" applyNumberFormat="1" applyFont="1" applyFill="1" applyBorder="1" applyAlignment="1">
      <alignment horizontal="right" vertical="top"/>
    </xf>
    <xf numFmtId="166" fontId="30" fillId="0" borderId="12" xfId="46" applyNumberFormat="1" applyFont="1" applyFill="1" applyBorder="1" applyAlignment="1">
      <alignment horizontal="center" vertical="top" wrapText="1"/>
    </xf>
    <xf numFmtId="166" fontId="30" fillId="28" borderId="17" xfId="46" applyNumberFormat="1" applyFont="1" applyFill="1" applyBorder="1" applyAlignment="1">
      <alignment horizontal="right" vertical="top" wrapText="1"/>
    </xf>
    <xf numFmtId="166" fontId="47" fillId="0" borderId="12" xfId="46" applyNumberFormat="1" applyFont="1" applyFill="1" applyBorder="1" applyAlignment="1">
      <alignment horizontal="right" vertical="top" wrapText="1"/>
    </xf>
    <xf numFmtId="166" fontId="30" fillId="28" borderId="12" xfId="46" applyNumberFormat="1" applyFont="1" applyFill="1" applyBorder="1" applyAlignment="1">
      <alignment horizontal="right" vertical="top"/>
    </xf>
    <xf numFmtId="166" fontId="30" fillId="28" borderId="17" xfId="46" applyNumberFormat="1" applyFont="1" applyFill="1" applyBorder="1" applyAlignment="1">
      <alignment horizontal="right" vertical="center" wrapText="1"/>
    </xf>
    <xf numFmtId="1" fontId="30" fillId="34" borderId="18" xfId="46" applyNumberFormat="1" applyFont="1" applyFill="1" applyBorder="1" applyAlignment="1">
      <alignment horizontal="right" vertical="top" wrapText="1"/>
    </xf>
    <xf numFmtId="0" fontId="29" fillId="34" borderId="11" xfId="45" applyFont="1" applyFill="1" applyBorder="1" applyAlignment="1">
      <alignment vertical="top" wrapText="1"/>
    </xf>
    <xf numFmtId="166" fontId="30" fillId="34" borderId="17" xfId="46" applyNumberFormat="1" applyFont="1" applyFill="1" applyBorder="1" applyAlignment="1">
      <alignment horizontal="right" vertical="top" wrapText="1"/>
    </xf>
    <xf numFmtId="0" fontId="29" fillId="34" borderId="12" xfId="0" applyFont="1" applyFill="1" applyBorder="1" applyAlignment="1">
      <alignment vertical="top" wrapText="1"/>
    </xf>
    <xf numFmtId="0" fontId="29" fillId="34" borderId="12" xfId="45" applyFont="1" applyFill="1" applyBorder="1" applyAlignment="1">
      <alignment vertical="top" wrapText="1"/>
    </xf>
    <xf numFmtId="1" fontId="30" fillId="34" borderId="12" xfId="46" applyNumberFormat="1" applyFont="1" applyFill="1" applyBorder="1" applyAlignment="1">
      <alignment horizontal="right" vertical="top" wrapText="1"/>
    </xf>
    <xf numFmtId="166" fontId="30" fillId="34" borderId="12" xfId="46" applyNumberFormat="1" applyFont="1" applyFill="1" applyBorder="1" applyAlignment="1">
      <alignment horizontal="right" vertical="top" wrapText="1"/>
    </xf>
    <xf numFmtId="0" fontId="30" fillId="34" borderId="16" xfId="45" applyFont="1" applyFill="1" applyBorder="1" applyAlignment="1">
      <alignment vertical="top"/>
    </xf>
    <xf numFmtId="166" fontId="30" fillId="0" borderId="12" xfId="46" applyNumberFormat="1" applyFont="1" applyFill="1" applyBorder="1" applyAlignment="1">
      <alignment horizontal="right" vertical="top" wrapText="1"/>
    </xf>
    <xf numFmtId="0" fontId="29" fillId="0" borderId="13" xfId="45" applyFont="1" applyFill="1" applyBorder="1" applyAlignment="1">
      <alignment vertical="top" wrapText="1"/>
    </xf>
    <xf numFmtId="166" fontId="30" fillId="0" borderId="13" xfId="46" applyNumberFormat="1" applyFont="1" applyFill="1" applyBorder="1" applyAlignment="1">
      <alignment horizontal="right" vertical="top" wrapText="1"/>
    </xf>
    <xf numFmtId="1" fontId="30" fillId="0" borderId="13" xfId="46" applyNumberFormat="1" applyFont="1" applyFill="1" applyBorder="1" applyAlignment="1">
      <alignment vertical="top" wrapText="1"/>
    </xf>
    <xf numFmtId="0" fontId="32" fillId="0" borderId="0" xfId="45" applyFont="1" applyFill="1" applyBorder="1" applyAlignment="1">
      <alignment horizontal="right" vertical="top"/>
    </xf>
    <xf numFmtId="0" fontId="30" fillId="29" borderId="11" xfId="45" applyFont="1" applyFill="1" applyBorder="1" applyAlignment="1">
      <alignment horizontal="right" vertical="top"/>
    </xf>
    <xf numFmtId="166" fontId="30" fillId="29" borderId="11" xfId="46" applyNumberFormat="1" applyFont="1" applyFill="1" applyBorder="1" applyAlignment="1">
      <alignment horizontal="right" vertical="top" wrapText="1"/>
    </xf>
    <xf numFmtId="166" fontId="30" fillId="31" borderId="11" xfId="46" applyNumberFormat="1" applyFont="1" applyFill="1" applyBorder="1" applyAlignment="1">
      <alignment horizontal="right" vertical="top" wrapText="1"/>
    </xf>
    <xf numFmtId="166" fontId="30" fillId="28" borderId="11" xfId="46" applyNumberFormat="1" applyFont="1" applyFill="1" applyBorder="1" applyAlignment="1">
      <alignment horizontal="right" vertical="top" wrapText="1"/>
    </xf>
    <xf numFmtId="166" fontId="30" fillId="29" borderId="18" xfId="46" applyNumberFormat="1" applyFont="1" applyFill="1" applyBorder="1" applyAlignment="1">
      <alignment horizontal="right" vertical="top" wrapText="1"/>
    </xf>
    <xf numFmtId="166" fontId="30" fillId="34" borderId="18" xfId="46" applyNumberFormat="1" applyFont="1" applyFill="1" applyBorder="1" applyAlignment="1">
      <alignment horizontal="right" vertical="top" wrapText="1"/>
    </xf>
    <xf numFmtId="0" fontId="32" fillId="0" borderId="0" xfId="45" applyFont="1" applyFill="1" applyAlignment="1">
      <alignment horizontal="right" vertical="top"/>
    </xf>
    <xf numFmtId="0" fontId="29" fillId="34" borderId="11" xfId="0" applyFont="1" applyFill="1" applyBorder="1" applyAlignment="1">
      <alignment horizontal="left" vertical="top" wrapText="1"/>
    </xf>
    <xf numFmtId="0" fontId="38" fillId="34" borderId="11" xfId="0" applyFont="1" applyFill="1" applyBorder="1" applyAlignment="1">
      <alignment vertical="top" wrapText="1"/>
    </xf>
    <xf numFmtId="1" fontId="30" fillId="34" borderId="11" xfId="46" applyNumberFormat="1" applyFont="1" applyFill="1" applyBorder="1" applyAlignment="1">
      <alignment horizontal="right" vertical="top" wrapText="1"/>
    </xf>
    <xf numFmtId="0" fontId="29" fillId="34" borderId="11" xfId="45" applyFont="1" applyFill="1" applyBorder="1" applyAlignment="1">
      <alignment horizontal="left" vertical="top" wrapText="1"/>
    </xf>
    <xf numFmtId="0" fontId="29" fillId="34" borderId="17" xfId="45" applyFont="1" applyFill="1" applyBorder="1" applyAlignment="1">
      <alignment horizontal="left" vertical="top" wrapText="1"/>
    </xf>
    <xf numFmtId="0" fontId="53" fillId="34" borderId="16" xfId="0" applyFont="1" applyFill="1" applyBorder="1" applyAlignment="1">
      <alignment horizontal="left" vertical="top" wrapText="1"/>
    </xf>
    <xf numFmtId="2" fontId="30" fillId="29" borderId="24" xfId="46" applyNumberFormat="1" applyFont="1" applyFill="1" applyBorder="1" applyAlignment="1">
      <alignment vertical="top"/>
    </xf>
    <xf numFmtId="2" fontId="30" fillId="29" borderId="21" xfId="46" applyNumberFormat="1" applyFont="1" applyFill="1" applyBorder="1" applyAlignment="1">
      <alignment vertical="top"/>
    </xf>
    <xf numFmtId="166" fontId="30" fillId="29" borderId="21" xfId="46" applyNumberFormat="1" applyFont="1" applyFill="1" applyBorder="1" applyAlignment="1">
      <alignment horizontal="right" vertical="top" wrapText="1"/>
    </xf>
    <xf numFmtId="1" fontId="30" fillId="29" borderId="21" xfId="46" applyNumberFormat="1" applyFont="1" applyFill="1" applyBorder="1" applyAlignment="1">
      <alignment horizontal="right" vertical="top" wrapText="1"/>
    </xf>
    <xf numFmtId="166" fontId="30" fillId="29" borderId="20" xfId="46" applyNumberFormat="1" applyFont="1" applyFill="1" applyBorder="1" applyAlignment="1">
      <alignment horizontal="right" vertical="top"/>
    </xf>
    <xf numFmtId="2" fontId="30" fillId="29" borderId="14" xfId="46" applyNumberFormat="1" applyFont="1" applyFill="1" applyBorder="1" applyAlignment="1">
      <alignment vertical="top"/>
    </xf>
    <xf numFmtId="0" fontId="29" fillId="0" borderId="12" xfId="0" applyFont="1" applyFill="1" applyBorder="1" applyAlignment="1">
      <alignment vertical="top" wrapText="1"/>
    </xf>
    <xf numFmtId="0" fontId="29" fillId="0" borderId="12" xfId="45" applyFont="1" applyFill="1" applyBorder="1" applyAlignment="1">
      <alignment horizontal="left" vertical="top" wrapText="1"/>
    </xf>
    <xf numFmtId="0" fontId="29" fillId="0" borderId="12" xfId="45" applyFont="1" applyFill="1" applyBorder="1" applyAlignment="1">
      <alignment vertical="top" wrapText="1"/>
    </xf>
    <xf numFmtId="166" fontId="30" fillId="0" borderId="12" xfId="46" applyNumberFormat="1" applyFont="1" applyFill="1" applyBorder="1" applyAlignment="1">
      <alignment horizontal="right" vertical="top" wrapText="1"/>
    </xf>
    <xf numFmtId="0" fontId="29" fillId="0" borderId="12" xfId="45" applyFont="1" applyFill="1" applyBorder="1" applyAlignment="1">
      <alignment horizontal="right" vertical="top" wrapText="1"/>
    </xf>
    <xf numFmtId="166" fontId="30" fillId="0" borderId="13" xfId="46" applyNumberFormat="1" applyFont="1" applyFill="1" applyBorder="1" applyAlignment="1">
      <alignment horizontal="right" vertical="top" wrapText="1"/>
    </xf>
    <xf numFmtId="0" fontId="29" fillId="0" borderId="13" xfId="45" applyFont="1" applyFill="1" applyBorder="1" applyAlignment="1">
      <alignment vertical="top" wrapText="1"/>
    </xf>
    <xf numFmtId="0" fontId="29" fillId="0" borderId="12" xfId="0" applyFont="1" applyFill="1" applyBorder="1" applyAlignment="1">
      <alignment vertical="top" wrapText="1"/>
    </xf>
    <xf numFmtId="0" fontId="29" fillId="0" borderId="12" xfId="45" applyFont="1" applyFill="1" applyBorder="1" applyAlignment="1">
      <alignment vertical="top" wrapText="1"/>
    </xf>
    <xf numFmtId="166" fontId="30" fillId="0" borderId="12" xfId="46" applyNumberFormat="1" applyFont="1" applyFill="1" applyBorder="1" applyAlignment="1">
      <alignment horizontal="right" vertical="top" wrapText="1"/>
    </xf>
    <xf numFmtId="166" fontId="30" fillId="0" borderId="13" xfId="46" applyNumberFormat="1" applyFont="1" applyFill="1" applyBorder="1" applyAlignment="1">
      <alignment vertical="top" wrapText="1"/>
    </xf>
    <xf numFmtId="0" fontId="55" fillId="26" borderId="12" xfId="45" applyFont="1" applyFill="1" applyBorder="1" applyAlignment="1">
      <alignment vertical="top" wrapText="1"/>
    </xf>
    <xf numFmtId="0" fontId="55" fillId="26" borderId="12" xfId="45" applyFont="1" applyFill="1" applyBorder="1" applyAlignment="1">
      <alignment horizontal="center" vertical="top" wrapText="1"/>
    </xf>
    <xf numFmtId="1" fontId="55" fillId="26" borderId="12" xfId="45" applyNumberFormat="1" applyFont="1" applyFill="1" applyBorder="1" applyAlignment="1">
      <alignment horizontal="left" vertical="top" wrapText="1"/>
    </xf>
    <xf numFmtId="0" fontId="55" fillId="26" borderId="12" xfId="0" applyFont="1" applyFill="1" applyBorder="1" applyAlignment="1">
      <alignment vertical="top" wrapText="1"/>
    </xf>
    <xf numFmtId="0" fontId="30" fillId="34" borderId="12" xfId="45" applyFont="1" applyFill="1" applyBorder="1" applyAlignment="1">
      <alignment vertical="center"/>
    </xf>
    <xf numFmtId="0" fontId="29" fillId="34" borderId="16" xfId="45" applyFont="1" applyFill="1" applyBorder="1" applyAlignment="1">
      <alignment horizontal="left" vertical="center" wrapText="1"/>
    </xf>
    <xf numFmtId="0" fontId="30" fillId="34" borderId="12" xfId="45" applyFont="1" applyFill="1" applyBorder="1" applyAlignment="1">
      <alignment vertical="center" wrapText="1"/>
    </xf>
    <xf numFmtId="0" fontId="30" fillId="28" borderId="24" xfId="46" applyFont="1" applyFill="1" applyBorder="1" applyAlignment="1">
      <alignment vertical="top"/>
    </xf>
    <xf numFmtId="0" fontId="30" fillId="28" borderId="21" xfId="46" applyFont="1" applyFill="1" applyBorder="1" applyAlignment="1">
      <alignment vertical="top"/>
    </xf>
    <xf numFmtId="166" fontId="30" fillId="28" borderId="21" xfId="46" applyNumberFormat="1" applyFont="1" applyFill="1" applyBorder="1" applyAlignment="1">
      <alignment horizontal="right" vertical="top" wrapText="1"/>
    </xf>
    <xf numFmtId="1" fontId="30" fillId="28" borderId="21" xfId="46" applyNumberFormat="1" applyFont="1" applyFill="1" applyBorder="1" applyAlignment="1">
      <alignment horizontal="right" vertical="top" wrapText="1"/>
    </xf>
    <xf numFmtId="166" fontId="30" fillId="28" borderId="20" xfId="46" applyNumberFormat="1" applyFont="1" applyFill="1" applyBorder="1" applyAlignment="1">
      <alignment horizontal="right" vertical="top"/>
    </xf>
    <xf numFmtId="0" fontId="30" fillId="28" borderId="14" xfId="46" applyFont="1" applyFill="1" applyBorder="1" applyAlignment="1">
      <alignment vertical="top"/>
    </xf>
    <xf numFmtId="166" fontId="30" fillId="0" borderId="13" xfId="46" applyNumberFormat="1" applyFont="1" applyFill="1" applyBorder="1" applyAlignment="1">
      <alignment horizontal="right" vertical="top" wrapText="1"/>
    </xf>
    <xf numFmtId="0" fontId="29" fillId="0" borderId="12" xfId="45" applyFont="1" applyFill="1" applyBorder="1" applyAlignment="1">
      <alignment horizontal="left" vertical="top" wrapText="1"/>
    </xf>
    <xf numFmtId="0" fontId="29" fillId="0" borderId="12" xfId="0" applyFont="1" applyBorder="1" applyAlignment="1">
      <alignment vertical="top" wrapText="1"/>
    </xf>
    <xf numFmtId="0" fontId="29" fillId="0" borderId="13" xfId="45" applyFont="1" applyFill="1" applyBorder="1" applyAlignment="1">
      <alignment horizontal="left" vertical="top" wrapText="1"/>
    </xf>
    <xf numFmtId="166" fontId="30" fillId="0" borderId="13" xfId="46" applyNumberFormat="1" applyFont="1" applyFill="1" applyBorder="1" applyAlignment="1">
      <alignment horizontal="right" vertical="top" wrapText="1"/>
    </xf>
    <xf numFmtId="0" fontId="29" fillId="0" borderId="12" xfId="0" applyFont="1" applyFill="1" applyBorder="1" applyAlignment="1">
      <alignment vertical="top" wrapText="1"/>
    </xf>
    <xf numFmtId="0" fontId="29" fillId="0" borderId="13" xfId="45" applyFont="1" applyBorder="1" applyAlignment="1">
      <alignment horizontal="left" vertical="top" wrapText="1"/>
    </xf>
    <xf numFmtId="0" fontId="29" fillId="0" borderId="12" xfId="45" applyFont="1" applyFill="1" applyBorder="1" applyAlignment="1">
      <alignment vertical="top" wrapText="1"/>
    </xf>
    <xf numFmtId="166" fontId="30" fillId="0" borderId="12" xfId="46" applyNumberFormat="1" applyFont="1" applyFill="1" applyBorder="1" applyAlignment="1">
      <alignment horizontal="right" vertical="top" wrapText="1"/>
    </xf>
    <xf numFmtId="0" fontId="29" fillId="0" borderId="13" xfId="45" applyFont="1" applyFill="1" applyBorder="1" applyAlignment="1">
      <alignment horizontal="center" vertical="top" wrapText="1"/>
    </xf>
    <xf numFmtId="0" fontId="29" fillId="0" borderId="12" xfId="0" applyFont="1" applyBorder="1" applyAlignment="1">
      <alignment horizontal="left" vertical="top" wrapText="1"/>
    </xf>
    <xf numFmtId="0" fontId="29" fillId="0" borderId="14" xfId="45" applyFont="1" applyBorder="1" applyAlignment="1">
      <alignment vertical="top" wrapText="1"/>
    </xf>
    <xf numFmtId="0" fontId="29" fillId="0" borderId="12" xfId="45" applyFont="1" applyBorder="1" applyAlignment="1">
      <alignment vertical="top" wrapText="1"/>
    </xf>
    <xf numFmtId="0" fontId="29" fillId="0" borderId="12" xfId="0" applyFont="1" applyFill="1" applyBorder="1" applyAlignment="1">
      <alignment horizontal="left" vertical="top" wrapText="1"/>
    </xf>
    <xf numFmtId="0" fontId="29" fillId="0" borderId="12" xfId="0" applyFont="1" applyFill="1" applyBorder="1" applyAlignment="1">
      <alignment vertical="top" wrapText="1"/>
    </xf>
    <xf numFmtId="0" fontId="29" fillId="0" borderId="16" xfId="45" applyFont="1" applyFill="1" applyBorder="1" applyAlignment="1">
      <alignment vertical="top" wrapText="1"/>
    </xf>
    <xf numFmtId="0" fontId="29" fillId="0" borderId="12" xfId="45" applyFont="1" applyFill="1" applyBorder="1" applyAlignment="1">
      <alignment vertical="top" wrapText="1"/>
    </xf>
    <xf numFmtId="0" fontId="29" fillId="0" borderId="13" xfId="45" applyFont="1" applyFill="1" applyBorder="1" applyAlignment="1">
      <alignment vertical="top" wrapText="1"/>
    </xf>
    <xf numFmtId="0" fontId="29" fillId="0" borderId="12" xfId="0" applyFont="1" applyBorder="1" applyAlignment="1">
      <alignment vertical="top" wrapText="1"/>
    </xf>
    <xf numFmtId="0" fontId="29" fillId="0" borderId="14" xfId="45" applyFont="1" applyFill="1" applyBorder="1" applyAlignment="1">
      <alignment vertical="top" wrapText="1"/>
    </xf>
    <xf numFmtId="1" fontId="47" fillId="0" borderId="13" xfId="46" applyNumberFormat="1" applyFont="1" applyFill="1" applyBorder="1" applyAlignment="1">
      <alignment horizontal="right" vertical="top" wrapText="1"/>
    </xf>
    <xf numFmtId="0" fontId="51" fillId="0" borderId="12" xfId="45" applyFont="1" applyFill="1" applyBorder="1" applyAlignment="1">
      <alignment vertical="top" wrapText="1"/>
    </xf>
    <xf numFmtId="164" fontId="30" fillId="0" borderId="13" xfId="46" applyNumberFormat="1" applyFont="1" applyBorder="1" applyAlignment="1">
      <alignment horizontal="center" vertical="top" wrapText="1"/>
    </xf>
    <xf numFmtId="1" fontId="30" fillId="0" borderId="13" xfId="46" applyNumberFormat="1" applyFont="1" applyBorder="1" applyAlignment="1">
      <alignment horizontal="right" vertical="top" wrapText="1"/>
    </xf>
    <xf numFmtId="0" fontId="29" fillId="0" borderId="12" xfId="45" applyFont="1" applyBorder="1" applyAlignment="1">
      <alignment horizontal="right" vertical="top" wrapText="1"/>
    </xf>
    <xf numFmtId="164" fontId="30" fillId="0" borderId="12" xfId="46" applyNumberFormat="1" applyFont="1" applyBorder="1" applyAlignment="1">
      <alignment horizontal="right" vertical="top" wrapText="1"/>
    </xf>
    <xf numFmtId="0" fontId="29" fillId="0" borderId="17" xfId="0" applyFont="1" applyBorder="1" applyAlignment="1">
      <alignment vertical="top" wrapText="1"/>
    </xf>
    <xf numFmtId="166" fontId="47" fillId="0" borderId="13" xfId="46" applyNumberFormat="1" applyFont="1" applyFill="1" applyBorder="1" applyAlignment="1">
      <alignment horizontal="right" vertical="top" wrapText="1"/>
    </xf>
    <xf numFmtId="0" fontId="30" fillId="0" borderId="0" xfId="45" applyFont="1" applyFill="1" applyBorder="1" applyAlignment="1">
      <alignment vertical="top" wrapText="1"/>
    </xf>
    <xf numFmtId="0" fontId="29" fillId="31" borderId="17" xfId="46" applyFont="1" applyFill="1" applyBorder="1" applyAlignment="1">
      <alignment vertical="top"/>
    </xf>
    <xf numFmtId="0" fontId="29" fillId="28" borderId="17" xfId="45" applyFont="1" applyFill="1" applyBorder="1" applyAlignment="1">
      <alignment vertical="top"/>
    </xf>
    <xf numFmtId="0" fontId="30" fillId="28" borderId="17" xfId="46" applyFont="1" applyFill="1" applyBorder="1" applyAlignment="1">
      <alignment vertical="top" wrapText="1"/>
    </xf>
    <xf numFmtId="0" fontId="29" fillId="0" borderId="13" xfId="0" applyFont="1" applyFill="1" applyBorder="1" applyAlignment="1">
      <alignment horizontal="center" vertical="top" wrapText="1"/>
    </xf>
    <xf numFmtId="0" fontId="29" fillId="0" borderId="14" xfId="0" applyFont="1" applyFill="1" applyBorder="1" applyAlignment="1">
      <alignment horizontal="center" vertical="top" wrapText="1"/>
    </xf>
    <xf numFmtId="0" fontId="29" fillId="33" borderId="12" xfId="0" applyFont="1" applyFill="1" applyBorder="1" applyAlignment="1">
      <alignment vertical="top" wrapText="1"/>
    </xf>
    <xf numFmtId="0" fontId="29" fillId="0" borderId="12" xfId="45" applyFont="1" applyFill="1" applyBorder="1" applyAlignment="1">
      <alignment horizontal="left" vertical="top" wrapText="1"/>
    </xf>
    <xf numFmtId="0" fontId="29" fillId="0" borderId="13" xfId="0" applyFont="1" applyFill="1" applyBorder="1" applyAlignment="1">
      <alignment horizontal="left" vertical="top" wrapText="1"/>
    </xf>
    <xf numFmtId="0" fontId="29" fillId="0" borderId="15" xfId="0" applyFont="1" applyFill="1" applyBorder="1" applyAlignment="1">
      <alignment horizontal="left" vertical="top" wrapText="1"/>
    </xf>
    <xf numFmtId="0" fontId="29" fillId="0" borderId="14" xfId="0" applyFont="1" applyFill="1" applyBorder="1" applyAlignment="1">
      <alignment horizontal="left" vertical="top" wrapText="1"/>
    </xf>
    <xf numFmtId="0" fontId="29" fillId="33" borderId="13" xfId="0" applyFont="1" applyFill="1" applyBorder="1" applyAlignment="1">
      <alignment horizontal="left" vertical="top" wrapText="1"/>
    </xf>
    <xf numFmtId="0" fontId="29" fillId="33" borderId="14" xfId="0" applyFont="1" applyFill="1" applyBorder="1" applyAlignment="1">
      <alignment horizontal="left" vertical="top" wrapText="1"/>
    </xf>
    <xf numFmtId="0" fontId="29" fillId="0" borderId="13" xfId="45" applyFont="1" applyFill="1" applyBorder="1" applyAlignment="1">
      <alignment horizontal="left" vertical="top" wrapText="1"/>
    </xf>
    <xf numFmtId="0" fontId="29" fillId="0" borderId="15" xfId="45" applyFont="1" applyFill="1" applyBorder="1" applyAlignment="1">
      <alignment horizontal="left" vertical="top" wrapText="1"/>
    </xf>
    <xf numFmtId="0" fontId="29" fillId="0" borderId="12" xfId="0" applyFont="1" applyFill="1" applyBorder="1" applyAlignment="1">
      <alignment horizontal="left" vertical="top" wrapText="1"/>
    </xf>
    <xf numFmtId="0" fontId="29" fillId="0" borderId="14" xfId="45" applyFont="1" applyFill="1" applyBorder="1" applyAlignment="1">
      <alignment horizontal="left" vertical="top" wrapText="1"/>
    </xf>
    <xf numFmtId="0" fontId="29" fillId="0" borderId="23" xfId="45" applyFont="1" applyFill="1" applyBorder="1" applyAlignment="1">
      <alignment horizontal="left" vertical="top" wrapText="1"/>
    </xf>
    <xf numFmtId="0" fontId="29" fillId="0" borderId="25" xfId="45" applyFont="1" applyFill="1" applyBorder="1" applyAlignment="1">
      <alignment horizontal="left" vertical="top" wrapText="1"/>
    </xf>
    <xf numFmtId="0" fontId="29" fillId="0" borderId="24" xfId="45" applyFont="1" applyFill="1" applyBorder="1" applyAlignment="1">
      <alignment horizontal="left" vertical="top" wrapText="1"/>
    </xf>
    <xf numFmtId="0" fontId="29" fillId="0" borderId="12" xfId="0" applyFont="1" applyBorder="1" applyAlignment="1">
      <alignment vertical="top" wrapText="1"/>
    </xf>
    <xf numFmtId="0" fontId="29" fillId="33" borderId="12" xfId="45" applyFont="1" applyFill="1" applyBorder="1" applyAlignment="1">
      <alignment vertical="top" wrapText="1"/>
    </xf>
    <xf numFmtId="0" fontId="29" fillId="33" borderId="24" xfId="45" applyFont="1" applyFill="1" applyBorder="1" applyAlignment="1">
      <alignment vertical="top" wrapText="1"/>
    </xf>
    <xf numFmtId="0" fontId="29" fillId="33" borderId="16" xfId="45" applyFont="1" applyFill="1" applyBorder="1" applyAlignment="1">
      <alignment vertical="top" wrapText="1"/>
    </xf>
    <xf numFmtId="0" fontId="51" fillId="0" borderId="13" xfId="45" applyFont="1" applyFill="1" applyBorder="1" applyAlignment="1">
      <alignment horizontal="left" vertical="top" wrapText="1"/>
    </xf>
    <xf numFmtId="0" fontId="51" fillId="0" borderId="15" xfId="45" applyFont="1" applyFill="1" applyBorder="1" applyAlignment="1">
      <alignment horizontal="left" vertical="top" wrapText="1"/>
    </xf>
    <xf numFmtId="0" fontId="51" fillId="0" borderId="14" xfId="45" applyFont="1" applyFill="1" applyBorder="1" applyAlignment="1">
      <alignment horizontal="left" vertical="top" wrapText="1"/>
    </xf>
    <xf numFmtId="0" fontId="29" fillId="0" borderId="13" xfId="47" applyFont="1" applyFill="1" applyBorder="1" applyAlignment="1">
      <alignment horizontal="left" vertical="top" wrapText="1"/>
    </xf>
    <xf numFmtId="0" fontId="29" fillId="0" borderId="15" xfId="47" applyFont="1" applyFill="1" applyBorder="1" applyAlignment="1">
      <alignment horizontal="left" vertical="top" wrapText="1"/>
    </xf>
    <xf numFmtId="166" fontId="30" fillId="0" borderId="13" xfId="46" applyNumberFormat="1" applyFont="1" applyFill="1" applyBorder="1" applyAlignment="1">
      <alignment horizontal="right" vertical="top" wrapText="1"/>
    </xf>
    <xf numFmtId="166" fontId="30" fillId="0" borderId="15" xfId="46" applyNumberFormat="1" applyFont="1" applyFill="1" applyBorder="1" applyAlignment="1">
      <alignment horizontal="right" vertical="top" wrapText="1"/>
    </xf>
    <xf numFmtId="166" fontId="30" fillId="0" borderId="14" xfId="46" applyNumberFormat="1" applyFont="1" applyFill="1" applyBorder="1" applyAlignment="1">
      <alignment horizontal="right" vertical="top" wrapText="1"/>
    </xf>
    <xf numFmtId="0" fontId="29" fillId="0" borderId="12" xfId="0" applyFont="1" applyFill="1" applyBorder="1" applyAlignment="1">
      <alignment vertical="top" wrapText="1"/>
    </xf>
    <xf numFmtId="0" fontId="30" fillId="0" borderId="13" xfId="46" applyFont="1" applyFill="1" applyBorder="1" applyAlignment="1">
      <alignment horizontal="center" vertical="top"/>
    </xf>
    <xf numFmtId="0" fontId="30" fillId="0" borderId="15" xfId="46" applyFont="1" applyFill="1" applyBorder="1" applyAlignment="1">
      <alignment horizontal="center" vertical="top"/>
    </xf>
    <xf numFmtId="0" fontId="30" fillId="0" borderId="14" xfId="46" applyFont="1" applyFill="1" applyBorder="1" applyAlignment="1">
      <alignment horizontal="center" vertical="top"/>
    </xf>
    <xf numFmtId="0" fontId="30" fillId="0" borderId="13" xfId="46" applyFont="1" applyFill="1" applyBorder="1" applyAlignment="1">
      <alignment horizontal="center" vertical="top" wrapText="1"/>
    </xf>
    <xf numFmtId="0" fontId="30" fillId="0" borderId="15" xfId="46" applyFont="1" applyFill="1" applyBorder="1" applyAlignment="1">
      <alignment horizontal="center" vertical="top" wrapText="1"/>
    </xf>
    <xf numFmtId="0" fontId="30" fillId="0" borderId="14" xfId="46" applyFont="1" applyFill="1" applyBorder="1" applyAlignment="1">
      <alignment horizontal="center" vertical="top" wrapText="1"/>
    </xf>
    <xf numFmtId="0" fontId="30" fillId="0" borderId="19" xfId="46" applyFont="1" applyFill="1" applyBorder="1" applyAlignment="1">
      <alignment horizontal="center" vertical="top" wrapText="1"/>
    </xf>
    <xf numFmtId="0" fontId="30" fillId="0" borderId="22" xfId="46" applyFont="1" applyFill="1" applyBorder="1" applyAlignment="1">
      <alignment horizontal="center" vertical="top" wrapText="1"/>
    </xf>
    <xf numFmtId="0" fontId="30" fillId="0" borderId="20" xfId="46" applyFont="1" applyFill="1" applyBorder="1" applyAlignment="1">
      <alignment horizontal="center" vertical="top" wrapText="1"/>
    </xf>
    <xf numFmtId="0" fontId="30" fillId="0" borderId="13" xfId="46" applyFont="1" applyFill="1" applyBorder="1" applyAlignment="1">
      <alignment horizontal="left" vertical="top" wrapText="1"/>
    </xf>
    <xf numFmtId="0" fontId="30" fillId="0" borderId="15" xfId="46" applyFont="1" applyFill="1" applyBorder="1" applyAlignment="1">
      <alignment horizontal="left" vertical="top" wrapText="1"/>
    </xf>
    <xf numFmtId="0" fontId="30" fillId="0" borderId="14" xfId="46" applyFont="1" applyFill="1" applyBorder="1" applyAlignment="1">
      <alignment horizontal="left" vertical="top" wrapText="1"/>
    </xf>
    <xf numFmtId="0" fontId="29" fillId="0" borderId="12" xfId="46" applyFont="1" applyFill="1" applyBorder="1" applyAlignment="1">
      <alignment vertical="top" wrapText="1"/>
    </xf>
    <xf numFmtId="0" fontId="29" fillId="0" borderId="12" xfId="45" applyFont="1" applyFill="1" applyBorder="1" applyAlignment="1">
      <alignment vertical="top" wrapText="1"/>
    </xf>
    <xf numFmtId="1" fontId="30" fillId="0" borderId="13" xfId="46" applyNumberFormat="1" applyFont="1" applyFill="1" applyBorder="1" applyAlignment="1">
      <alignment horizontal="center" vertical="top" wrapText="1"/>
    </xf>
    <xf numFmtId="1" fontId="30" fillId="0" borderId="15" xfId="46" applyNumberFormat="1" applyFont="1" applyFill="1" applyBorder="1" applyAlignment="1">
      <alignment horizontal="center" vertical="top" wrapText="1"/>
    </xf>
    <xf numFmtId="1" fontId="30" fillId="0" borderId="14" xfId="46" applyNumberFormat="1" applyFont="1" applyFill="1" applyBorder="1" applyAlignment="1">
      <alignment horizontal="center" vertical="top" wrapText="1"/>
    </xf>
    <xf numFmtId="0" fontId="29" fillId="0" borderId="12" xfId="46" applyFont="1" applyFill="1" applyBorder="1" applyAlignment="1">
      <alignment horizontal="left" vertical="top" wrapText="1"/>
    </xf>
    <xf numFmtId="0" fontId="29" fillId="0" borderId="13" xfId="0" applyFont="1" applyFill="1" applyBorder="1" applyAlignment="1">
      <alignment vertical="top" wrapText="1"/>
    </xf>
    <xf numFmtId="0" fontId="29" fillId="0" borderId="14" xfId="47" applyFont="1" applyFill="1" applyBorder="1" applyAlignment="1">
      <alignment horizontal="left" vertical="top" wrapText="1"/>
    </xf>
    <xf numFmtId="166" fontId="30" fillId="0" borderId="12" xfId="46" applyNumberFormat="1" applyFont="1" applyFill="1" applyBorder="1" applyAlignment="1">
      <alignment horizontal="right" vertical="top" wrapText="1"/>
    </xf>
    <xf numFmtId="0" fontId="54" fillId="34" borderId="16" xfId="45" applyFont="1" applyFill="1" applyBorder="1" applyAlignment="1">
      <alignment horizontal="left" vertical="top" wrapText="1"/>
    </xf>
    <xf numFmtId="0" fontId="54" fillId="34" borderId="11" xfId="45" applyFont="1" applyFill="1" applyBorder="1" applyAlignment="1">
      <alignment horizontal="left" vertical="top" wrapText="1"/>
    </xf>
    <xf numFmtId="166" fontId="30" fillId="0" borderId="13" xfId="46" applyNumberFormat="1" applyFont="1" applyFill="1" applyBorder="1" applyAlignment="1">
      <alignment horizontal="center" vertical="top" wrapText="1"/>
    </xf>
    <xf numFmtId="166" fontId="30" fillId="0" borderId="14" xfId="46" applyNumberFormat="1" applyFont="1" applyFill="1" applyBorder="1" applyAlignment="1">
      <alignment horizontal="center" vertical="top" wrapText="1"/>
    </xf>
    <xf numFmtId="0" fontId="29" fillId="0" borderId="13" xfId="45" applyFont="1" applyFill="1" applyBorder="1" applyAlignment="1">
      <alignment horizontal="center" vertical="top" wrapText="1"/>
    </xf>
    <xf numFmtId="0" fontId="29" fillId="0" borderId="14" xfId="45" applyFont="1" applyFill="1" applyBorder="1" applyAlignment="1">
      <alignment horizontal="center" vertical="top" wrapText="1"/>
    </xf>
    <xf numFmtId="0" fontId="29" fillId="0" borderId="18" xfId="45" applyFont="1" applyFill="1" applyBorder="1" applyAlignment="1">
      <alignment horizontal="center" vertical="top" wrapText="1"/>
    </xf>
    <xf numFmtId="0" fontId="29" fillId="0" borderId="21" xfId="45" applyFont="1" applyFill="1" applyBorder="1" applyAlignment="1">
      <alignment horizontal="center" vertical="top" wrapText="1"/>
    </xf>
    <xf numFmtId="0" fontId="29" fillId="0" borderId="19" xfId="0" applyFont="1" applyBorder="1" applyAlignment="1">
      <alignment horizontal="center" vertical="top" wrapText="1"/>
    </xf>
    <xf numFmtId="0" fontId="29" fillId="0" borderId="20" xfId="0" applyFont="1" applyBorder="1" applyAlignment="1">
      <alignment horizontal="center" vertical="top" wrapText="1"/>
    </xf>
    <xf numFmtId="0" fontId="30" fillId="0" borderId="16" xfId="46" applyFont="1" applyFill="1" applyBorder="1" applyAlignment="1">
      <alignment horizontal="center" vertical="top" wrapText="1"/>
    </xf>
    <xf numFmtId="0" fontId="30" fillId="0" borderId="11" xfId="46" applyFont="1" applyFill="1" applyBorder="1" applyAlignment="1">
      <alignment horizontal="center" vertical="top" wrapText="1"/>
    </xf>
    <xf numFmtId="0" fontId="30" fillId="0" borderId="17" xfId="46" applyFont="1" applyFill="1" applyBorder="1" applyAlignment="1">
      <alignment horizontal="center" vertical="top" wrapText="1"/>
    </xf>
    <xf numFmtId="0" fontId="29" fillId="0" borderId="13" xfId="46" applyFont="1" applyFill="1" applyBorder="1" applyAlignment="1">
      <alignment horizontal="left" vertical="top" wrapText="1"/>
    </xf>
    <xf numFmtId="0" fontId="29" fillId="0" borderId="15" xfId="46" applyFont="1" applyFill="1" applyBorder="1" applyAlignment="1">
      <alignment horizontal="left" vertical="top" wrapText="1"/>
    </xf>
    <xf numFmtId="0" fontId="29" fillId="0" borderId="14" xfId="46" applyFont="1" applyFill="1" applyBorder="1" applyAlignment="1">
      <alignment horizontal="left" vertical="top" wrapText="1"/>
    </xf>
    <xf numFmtId="0" fontId="29" fillId="0" borderId="13" xfId="0" applyFont="1" applyBorder="1" applyAlignment="1">
      <alignment horizontal="left" vertical="top" wrapText="1"/>
    </xf>
    <xf numFmtId="0" fontId="29" fillId="0" borderId="14" xfId="0" applyFont="1" applyBorder="1" applyAlignment="1">
      <alignment horizontal="left" vertical="top" wrapText="1"/>
    </xf>
    <xf numFmtId="0" fontId="29" fillId="0" borderId="19" xfId="45" applyFont="1" applyFill="1" applyBorder="1" applyAlignment="1">
      <alignment horizontal="left" vertical="top" wrapText="1"/>
    </xf>
    <xf numFmtId="0" fontId="29" fillId="0" borderId="22" xfId="45" applyFont="1" applyFill="1" applyBorder="1" applyAlignment="1">
      <alignment horizontal="left" vertical="top" wrapText="1"/>
    </xf>
    <xf numFmtId="0" fontId="29" fillId="0" borderId="20" xfId="45" applyFont="1" applyFill="1" applyBorder="1" applyAlignment="1">
      <alignment horizontal="left" vertical="top" wrapText="1"/>
    </xf>
    <xf numFmtId="0" fontId="29" fillId="0" borderId="15" xfId="0" applyFont="1" applyBorder="1" applyAlignment="1">
      <alignment horizontal="left" vertical="top" wrapText="1"/>
    </xf>
    <xf numFmtId="0" fontId="29" fillId="0" borderId="18" xfId="45" applyFont="1" applyFill="1" applyBorder="1" applyAlignment="1">
      <alignment horizontal="left" vertical="top" wrapText="1"/>
    </xf>
    <xf numFmtId="0" fontId="29" fillId="0" borderId="0" xfId="45" applyFont="1" applyFill="1" applyBorder="1" applyAlignment="1">
      <alignment horizontal="left" vertical="top" wrapText="1"/>
    </xf>
    <xf numFmtId="0" fontId="29" fillId="0" borderId="21" xfId="45" applyFont="1" applyFill="1" applyBorder="1" applyAlignment="1">
      <alignment horizontal="left" vertical="top" wrapText="1"/>
    </xf>
    <xf numFmtId="0" fontId="29" fillId="0" borderId="12" xfId="47" applyFont="1" applyFill="1" applyBorder="1" applyAlignment="1">
      <alignment horizontal="left" vertical="top" wrapText="1"/>
    </xf>
    <xf numFmtId="0" fontId="29" fillId="0" borderId="19" xfId="0" applyFont="1" applyBorder="1" applyAlignment="1">
      <alignment horizontal="left" vertical="top" wrapText="1"/>
    </xf>
    <xf numFmtId="0" fontId="29" fillId="0" borderId="20" xfId="0" applyFont="1" applyBorder="1" applyAlignment="1">
      <alignment horizontal="left" vertical="top" wrapText="1"/>
    </xf>
    <xf numFmtId="0" fontId="29" fillId="0" borderId="14" xfId="45" applyFont="1" applyFill="1" applyBorder="1" applyAlignment="1">
      <alignment vertical="top" wrapText="1"/>
    </xf>
    <xf numFmtId="1" fontId="30" fillId="0" borderId="12" xfId="46" applyNumberFormat="1" applyFont="1" applyFill="1" applyBorder="1" applyAlignment="1">
      <alignment horizontal="center" vertical="top" wrapText="1"/>
    </xf>
    <xf numFmtId="0" fontId="29" fillId="0" borderId="17" xfId="45" applyFont="1" applyFill="1" applyBorder="1" applyAlignment="1">
      <alignment horizontal="left" vertical="top" wrapText="1"/>
    </xf>
    <xf numFmtId="0" fontId="29" fillId="0" borderId="12" xfId="45" applyFont="1" applyFill="1" applyBorder="1" applyAlignment="1">
      <alignment horizontal="center" vertical="top" wrapText="1"/>
    </xf>
    <xf numFmtId="166" fontId="30" fillId="0" borderId="12" xfId="46" applyNumberFormat="1" applyFont="1" applyFill="1" applyBorder="1" applyAlignment="1">
      <alignment horizontal="center" vertical="top" wrapText="1"/>
    </xf>
    <xf numFmtId="0" fontId="29" fillId="0" borderId="13" xfId="45" applyFont="1" applyFill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0" fontId="29" fillId="0" borderId="12" xfId="46" applyFont="1" applyBorder="1" applyAlignment="1">
      <alignment vertical="top" wrapText="1"/>
    </xf>
    <xf numFmtId="0" fontId="29" fillId="0" borderId="12" xfId="45" applyFont="1" applyFill="1" applyBorder="1" applyAlignment="1">
      <alignment horizontal="right" vertical="top" wrapText="1"/>
    </xf>
    <xf numFmtId="0" fontId="45" fillId="0" borderId="13" xfId="45" applyFont="1" applyFill="1" applyBorder="1" applyAlignment="1">
      <alignment horizontal="left" vertical="top" wrapText="1"/>
    </xf>
    <xf numFmtId="0" fontId="45" fillId="0" borderId="15" xfId="45" applyFont="1" applyFill="1" applyBorder="1" applyAlignment="1">
      <alignment horizontal="left" vertical="top" wrapText="1"/>
    </xf>
    <xf numFmtId="0" fontId="45" fillId="0" borderId="14" xfId="45" applyFont="1" applyFill="1" applyBorder="1" applyAlignment="1">
      <alignment horizontal="left" vertical="top" wrapText="1"/>
    </xf>
    <xf numFmtId="164" fontId="30" fillId="0" borderId="13" xfId="46" applyNumberFormat="1" applyFont="1" applyFill="1" applyBorder="1" applyAlignment="1">
      <alignment horizontal="center" vertical="top" wrapText="1"/>
    </xf>
    <xf numFmtId="164" fontId="30" fillId="0" borderId="14" xfId="46" applyNumberFormat="1" applyFont="1" applyFill="1" applyBorder="1" applyAlignment="1">
      <alignment horizontal="center" vertical="top" wrapText="1"/>
    </xf>
    <xf numFmtId="0" fontId="29" fillId="0" borderId="14" xfId="0" applyFont="1" applyBorder="1" applyAlignment="1">
      <alignment vertical="top"/>
    </xf>
    <xf numFmtId="0" fontId="29" fillId="0" borderId="12" xfId="0" applyFont="1" applyBorder="1" applyAlignment="1">
      <alignment vertical="top"/>
    </xf>
    <xf numFmtId="164" fontId="30" fillId="27" borderId="14" xfId="46" applyNumberFormat="1" applyFont="1" applyFill="1" applyBorder="1" applyAlignment="1">
      <alignment horizontal="right" vertical="top" wrapText="1"/>
    </xf>
    <xf numFmtId="164" fontId="30" fillId="27" borderId="12" xfId="46" applyNumberFormat="1" applyFont="1" applyFill="1" applyBorder="1" applyAlignment="1">
      <alignment horizontal="right" vertical="top" wrapText="1"/>
    </xf>
    <xf numFmtId="0" fontId="29" fillId="0" borderId="14" xfId="45" applyFont="1" applyBorder="1" applyAlignment="1">
      <alignment vertical="top"/>
    </xf>
    <xf numFmtId="0" fontId="29" fillId="0" borderId="12" xfId="45" applyFont="1" applyBorder="1" applyAlignment="1">
      <alignment vertical="top"/>
    </xf>
    <xf numFmtId="0" fontId="29" fillId="0" borderId="14" xfId="45" applyFont="1" applyBorder="1" applyAlignment="1">
      <alignment vertical="top" wrapText="1"/>
    </xf>
    <xf numFmtId="0" fontId="29" fillId="0" borderId="12" xfId="45" applyFont="1" applyBorder="1" applyAlignment="1">
      <alignment vertical="top" wrapText="1"/>
    </xf>
    <xf numFmtId="164" fontId="30" fillId="27" borderId="13" xfId="46" applyNumberFormat="1" applyFont="1" applyFill="1" applyBorder="1" applyAlignment="1">
      <alignment horizontal="center" vertical="top" wrapText="1"/>
    </xf>
    <xf numFmtId="164" fontId="30" fillId="27" borderId="14" xfId="46" applyNumberFormat="1" applyFont="1" applyFill="1" applyBorder="1" applyAlignment="1">
      <alignment horizontal="center" vertical="top" wrapText="1"/>
    </xf>
  </cellXfs>
  <cellStyles count="53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34" builtinId="20" customBuiltin="1"/>
    <cellStyle name="Dane wyjściowe" xfId="39" builtinId="21" customBuiltin="1"/>
    <cellStyle name="Dobry" xfId="29" builtinId="26" customBuiltin="1"/>
    <cellStyle name="Komórka połączona" xfId="35" builtinId="24" customBuiltin="1"/>
    <cellStyle name="Komórka zaznaczona" xfId="27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6" builtinId="28" customBuiltin="1"/>
    <cellStyle name="Normal 2" xfId="43" xr:uid="{00000000-0005-0000-0000-000025000000}"/>
    <cellStyle name="Normal 2 2" xfId="44" xr:uid="{00000000-0005-0000-0000-000026000000}"/>
    <cellStyle name="Normal 3" xfId="45" xr:uid="{00000000-0005-0000-0000-000027000000}"/>
    <cellStyle name="Normal 3 2" xfId="47" xr:uid="{00000000-0005-0000-0000-000028000000}"/>
    <cellStyle name="Normal 3 2 2" xfId="52" xr:uid="{830F0F27-D51B-4A5A-A3DB-02F78B746CF8}"/>
    <cellStyle name="Normal 3 3" xfId="49" xr:uid="{D35AC1DD-1346-4954-81C3-66A19D3282A2}"/>
    <cellStyle name="Normalny" xfId="0" builtinId="0"/>
    <cellStyle name="Normalny 2 2" xfId="46" xr:uid="{00000000-0005-0000-0000-000029000000}"/>
    <cellStyle name="Normalny 2 2 2" xfId="48" xr:uid="{00000000-0005-0000-0000-00002A000000}"/>
    <cellStyle name="Normalny 2 2 2 2" xfId="51" xr:uid="{51EA7A91-A445-43EF-8ABE-26F800B90701}"/>
    <cellStyle name="Normalny 2 2 3" xfId="50" xr:uid="{02D093B9-08FD-4442-B321-8D20BB737F24}"/>
    <cellStyle name="Normalny 3" xfId="37" xr:uid="{00000000-0005-0000-0000-00002B000000}"/>
    <cellStyle name="Obliczenia" xfId="26" builtinId="22" customBuiltin="1"/>
    <cellStyle name="Suma" xfId="41" builtinId="25" customBuiltin="1"/>
    <cellStyle name="Tekst objaśnienia" xfId="28" builtinId="53" customBuiltin="1"/>
    <cellStyle name="Tekst ostrzeżenia" xfId="42" builtinId="11" customBuiltin="1"/>
    <cellStyle name="Tytuł" xfId="40" builtinId="15" customBuiltin="1"/>
    <cellStyle name="Uwaga" xfId="38" builtinId="10" customBuiltin="1"/>
    <cellStyle name="Zły" xfId="25" builtinId="27" customBuiltin="1"/>
  </cellStyles>
  <dxfs count="0"/>
  <tableStyles count="0" defaultTableStyle="TableStyleMedium9" defaultPivotStyle="PivotStyleLight16"/>
  <colors>
    <mruColors>
      <color rgb="FFFF99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R144"/>
  <sheetViews>
    <sheetView tabSelected="1" topLeftCell="A3" zoomScale="80" zoomScaleNormal="80" zoomScaleSheetLayoutView="100" workbookViewId="0">
      <selection activeCell="I126" sqref="I126:I127"/>
    </sheetView>
  </sheetViews>
  <sheetFormatPr defaultColWidth="9.140625" defaultRowHeight="15" outlineLevelRow="2"/>
  <cols>
    <col min="1" max="1" width="10" style="9" customWidth="1"/>
    <col min="2" max="2" width="34" style="15" customWidth="1"/>
    <col min="3" max="3" width="30.28515625" style="15" customWidth="1"/>
    <col min="4" max="4" width="12.7109375" style="310" customWidth="1"/>
    <col min="5" max="5" width="4.140625" style="117" customWidth="1"/>
    <col min="6" max="10" width="12.7109375" style="16" customWidth="1"/>
    <col min="11" max="11" width="12.7109375" style="102" customWidth="1"/>
    <col min="12" max="12" width="16.85546875" style="22" customWidth="1"/>
    <col min="13" max="13" width="23.42578125" style="22" customWidth="1"/>
    <col min="14" max="14" width="36.7109375" style="22" customWidth="1"/>
    <col min="15" max="15" width="27.42578125" style="22" customWidth="1"/>
    <col min="16" max="16" width="15.42578125" style="22" customWidth="1"/>
    <col min="17" max="18" width="20.7109375" style="16" customWidth="1"/>
    <col min="19" max="19" width="19.42578125" style="22" customWidth="1"/>
    <col min="20" max="16384" width="9.140625" style="9"/>
  </cols>
  <sheetData>
    <row r="1" spans="1:96" s="25" customFormat="1" ht="28.5" hidden="1" customHeight="1">
      <c r="A1" s="83" t="s">
        <v>186</v>
      </c>
      <c r="B1" s="26"/>
      <c r="C1" s="26"/>
      <c r="D1" s="303"/>
      <c r="E1" s="114"/>
      <c r="F1" s="26"/>
      <c r="G1" s="26"/>
      <c r="H1" s="26"/>
      <c r="I1" s="26"/>
      <c r="J1" s="26"/>
      <c r="K1" s="95"/>
      <c r="L1" s="26"/>
      <c r="M1" s="26"/>
      <c r="N1" s="26"/>
      <c r="O1" s="26"/>
      <c r="P1" s="26"/>
      <c r="Q1" s="26"/>
      <c r="R1" s="26"/>
      <c r="S1" s="26"/>
    </row>
    <row r="2" spans="1:96" s="25" customFormat="1" ht="32.25" hidden="1" customHeight="1">
      <c r="A2" s="204"/>
      <c r="B2" s="204"/>
      <c r="C2" s="26"/>
      <c r="D2" s="303"/>
      <c r="E2" s="114"/>
      <c r="F2" s="26"/>
      <c r="G2" s="26"/>
      <c r="H2" s="26"/>
      <c r="I2" s="26"/>
      <c r="J2" s="26"/>
      <c r="K2" s="95"/>
      <c r="L2" s="26"/>
      <c r="M2" s="26"/>
      <c r="N2" s="26"/>
      <c r="O2" s="26"/>
      <c r="P2" s="26"/>
      <c r="Q2" s="26"/>
      <c r="R2" s="26"/>
      <c r="S2" s="26"/>
    </row>
    <row r="3" spans="1:96" s="24" customFormat="1" ht="59.25" customHeight="1">
      <c r="A3" s="334" t="s">
        <v>187</v>
      </c>
      <c r="B3" s="334" t="s">
        <v>199</v>
      </c>
      <c r="C3" s="334" t="s">
        <v>188</v>
      </c>
      <c r="D3" s="335" t="s">
        <v>123</v>
      </c>
      <c r="E3" s="336"/>
      <c r="F3" s="337" t="s">
        <v>189</v>
      </c>
      <c r="G3" s="334" t="s">
        <v>190</v>
      </c>
      <c r="H3" s="337" t="s">
        <v>191</v>
      </c>
      <c r="I3" s="334" t="s">
        <v>192</v>
      </c>
      <c r="J3" s="334" t="s">
        <v>193</v>
      </c>
      <c r="K3" s="335" t="s">
        <v>680</v>
      </c>
      <c r="L3" s="29" t="s">
        <v>211</v>
      </c>
      <c r="M3" s="29" t="s">
        <v>219</v>
      </c>
      <c r="N3" s="29" t="s">
        <v>106</v>
      </c>
      <c r="O3" s="29" t="s">
        <v>194</v>
      </c>
      <c r="P3" s="29" t="s">
        <v>130</v>
      </c>
      <c r="Q3" s="29" t="s">
        <v>513</v>
      </c>
      <c r="R3" s="29" t="s">
        <v>496</v>
      </c>
      <c r="S3" s="29" t="s">
        <v>142</v>
      </c>
      <c r="T3" s="375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</row>
    <row r="4" spans="1:96" s="27" customFormat="1" ht="20.100000000000001" customHeight="1">
      <c r="A4" s="45" t="s">
        <v>122</v>
      </c>
      <c r="B4" s="46"/>
      <c r="C4" s="46"/>
      <c r="D4" s="96"/>
      <c r="E4" s="127"/>
      <c r="F4" s="46"/>
      <c r="G4" s="46"/>
      <c r="H4" s="46"/>
      <c r="I4" s="46"/>
      <c r="J4" s="46"/>
      <c r="K4" s="200"/>
      <c r="L4" s="46"/>
      <c r="M4" s="46"/>
      <c r="N4" s="46"/>
      <c r="O4" s="48" t="s">
        <v>124</v>
      </c>
      <c r="P4" s="46"/>
      <c r="Q4" s="46"/>
      <c r="R4" s="47"/>
      <c r="S4" s="47"/>
      <c r="T4" s="213"/>
    </row>
    <row r="5" spans="1:96" s="79" customFormat="1" ht="20.100000000000001" customHeight="1">
      <c r="A5" s="75" t="s">
        <v>147</v>
      </c>
      <c r="B5" s="76"/>
      <c r="C5" s="76"/>
      <c r="D5" s="304"/>
      <c r="E5" s="128"/>
      <c r="F5" s="76"/>
      <c r="G5" s="76"/>
      <c r="H5" s="76"/>
      <c r="I5" s="76"/>
      <c r="J5" s="76"/>
      <c r="K5" s="201"/>
      <c r="L5" s="76"/>
      <c r="M5" s="76"/>
      <c r="N5" s="76"/>
      <c r="O5" s="77" t="s">
        <v>125</v>
      </c>
      <c r="P5" s="76"/>
      <c r="Q5" s="76"/>
      <c r="R5" s="78"/>
      <c r="S5" s="78"/>
      <c r="T5" s="215"/>
    </row>
    <row r="6" spans="1:96" s="10" customFormat="1" ht="74.25" customHeight="1" outlineLevel="1">
      <c r="A6" s="175" t="s">
        <v>19</v>
      </c>
      <c r="B6" s="175" t="s">
        <v>200</v>
      </c>
      <c r="C6" s="175" t="s">
        <v>139</v>
      </c>
      <c r="D6" s="299">
        <f>WORKDAY(K6,E6,swieta!$A$2:$A$142)</f>
        <v>42993</v>
      </c>
      <c r="E6" s="116">
        <f>-SUM(F6:J6)</f>
        <v>-14</v>
      </c>
      <c r="F6" s="44">
        <v>5</v>
      </c>
      <c r="G6" s="44">
        <v>3</v>
      </c>
      <c r="H6" s="44">
        <v>3</v>
      </c>
      <c r="I6" s="44">
        <v>2</v>
      </c>
      <c r="J6" s="44">
        <v>1</v>
      </c>
      <c r="K6" s="277">
        <v>43013</v>
      </c>
      <c r="L6" s="195" t="s">
        <v>82</v>
      </c>
      <c r="M6" s="84" t="s">
        <v>140</v>
      </c>
      <c r="N6" s="31" t="s">
        <v>141</v>
      </c>
      <c r="O6" s="31" t="s">
        <v>126</v>
      </c>
      <c r="P6" s="31" t="s">
        <v>129</v>
      </c>
      <c r="Q6" s="31" t="s">
        <v>118</v>
      </c>
      <c r="R6" s="31" t="s">
        <v>118</v>
      </c>
      <c r="S6" s="361" t="s">
        <v>104</v>
      </c>
      <c r="T6" s="214"/>
    </row>
    <row r="7" spans="1:96" s="12" customFormat="1" ht="76.5" outlineLevel="1">
      <c r="A7" s="179" t="s">
        <v>20</v>
      </c>
      <c r="B7" s="180" t="s">
        <v>201</v>
      </c>
      <c r="C7" s="180" t="s">
        <v>138</v>
      </c>
      <c r="D7" s="299">
        <f>WORKDAY(K7,E7,swieta!$A$2:$A$142)</f>
        <v>42993</v>
      </c>
      <c r="E7" s="116">
        <f>-SUM(F7:J7)</f>
        <v>-14</v>
      </c>
      <c r="F7" s="182">
        <v>5</v>
      </c>
      <c r="G7" s="182">
        <v>3</v>
      </c>
      <c r="H7" s="182">
        <v>3</v>
      </c>
      <c r="I7" s="182">
        <v>2</v>
      </c>
      <c r="J7" s="182">
        <v>1</v>
      </c>
      <c r="K7" s="278">
        <v>43013</v>
      </c>
      <c r="L7" s="194" t="s">
        <v>82</v>
      </c>
      <c r="M7" s="31" t="s">
        <v>137</v>
      </c>
      <c r="N7" s="30" t="s">
        <v>545</v>
      </c>
      <c r="O7" s="31" t="s">
        <v>127</v>
      </c>
      <c r="P7" s="31" t="s">
        <v>129</v>
      </c>
      <c r="Q7" s="31" t="s">
        <v>118</v>
      </c>
      <c r="R7" s="31" t="s">
        <v>118</v>
      </c>
      <c r="S7" s="363" t="s">
        <v>145</v>
      </c>
      <c r="T7" s="57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</row>
    <row r="8" spans="1:96" s="12" customFormat="1" ht="81.75" customHeight="1" outlineLevel="1">
      <c r="A8" s="179" t="s">
        <v>20</v>
      </c>
      <c r="B8" s="180" t="s">
        <v>546</v>
      </c>
      <c r="C8" s="180" t="s">
        <v>138</v>
      </c>
      <c r="D8" s="279">
        <f>D123</f>
        <v>44022</v>
      </c>
      <c r="E8" s="210">
        <f t="shared" ref="E8:E67" si="0">-SUM(F8:J8)-1</f>
        <v>-32</v>
      </c>
      <c r="F8" s="211">
        <v>12</v>
      </c>
      <c r="G8" s="211">
        <v>6</v>
      </c>
      <c r="H8" s="211">
        <v>8</v>
      </c>
      <c r="I8" s="211">
        <v>4</v>
      </c>
      <c r="J8" s="211">
        <v>1</v>
      </c>
      <c r="K8" s="279">
        <f>WORKDAY(D8,-E8,swieta!$A$2:$A$142)</f>
        <v>44068</v>
      </c>
      <c r="L8" s="194" t="s">
        <v>534</v>
      </c>
      <c r="M8" s="173" t="s">
        <v>535</v>
      </c>
      <c r="N8" s="189" t="s">
        <v>547</v>
      </c>
      <c r="O8" s="173" t="s">
        <v>127</v>
      </c>
      <c r="P8" s="173" t="s">
        <v>129</v>
      </c>
      <c r="Q8" s="173" t="s">
        <v>118</v>
      </c>
      <c r="R8" s="173" t="s">
        <v>118</v>
      </c>
      <c r="S8" s="363" t="s">
        <v>145</v>
      </c>
      <c r="T8" s="57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</row>
    <row r="9" spans="1:96" s="12" customFormat="1" ht="84" customHeight="1" outlineLevel="1">
      <c r="A9" s="179" t="s">
        <v>21</v>
      </c>
      <c r="B9" s="180" t="s">
        <v>202</v>
      </c>
      <c r="C9" s="180" t="s">
        <v>144</v>
      </c>
      <c r="D9" s="279">
        <f>D124</f>
        <v>44064</v>
      </c>
      <c r="E9" s="210">
        <f t="shared" si="0"/>
        <v>-14</v>
      </c>
      <c r="F9" s="211"/>
      <c r="G9" s="211"/>
      <c r="H9" s="211">
        <v>8</v>
      </c>
      <c r="I9" s="211">
        <v>4</v>
      </c>
      <c r="J9" s="211">
        <v>1</v>
      </c>
      <c r="K9" s="279">
        <f>WORKDAY(D9,-E9,swieta!$A$2:$A$142)</f>
        <v>44084</v>
      </c>
      <c r="L9" s="194" t="s">
        <v>82</v>
      </c>
      <c r="M9" s="30" t="s">
        <v>533</v>
      </c>
      <c r="N9" s="30" t="s">
        <v>548</v>
      </c>
      <c r="O9" s="31" t="s">
        <v>128</v>
      </c>
      <c r="P9" s="31" t="s">
        <v>129</v>
      </c>
      <c r="Q9" s="31" t="s">
        <v>118</v>
      </c>
      <c r="R9" s="31" t="s">
        <v>118</v>
      </c>
      <c r="S9" s="363" t="s">
        <v>143</v>
      </c>
      <c r="T9" s="212"/>
    </row>
    <row r="10" spans="1:96" s="73" customFormat="1" ht="20.100000000000001" customHeight="1">
      <c r="A10" s="75" t="s">
        <v>333</v>
      </c>
      <c r="B10" s="76"/>
      <c r="C10" s="76"/>
      <c r="D10" s="305"/>
      <c r="E10" s="129"/>
      <c r="F10" s="76"/>
      <c r="G10" s="76"/>
      <c r="H10" s="76"/>
      <c r="I10" s="76"/>
      <c r="J10" s="76"/>
      <c r="K10" s="280"/>
      <c r="L10" s="76"/>
      <c r="M10" s="76"/>
      <c r="N10" s="76"/>
      <c r="O10" s="76"/>
      <c r="P10" s="76"/>
      <c r="Q10" s="76"/>
      <c r="R10" s="76"/>
      <c r="S10" s="78"/>
      <c r="T10" s="34"/>
    </row>
    <row r="11" spans="1:96" s="73" customFormat="1" ht="20.100000000000001" customHeight="1">
      <c r="A11" s="65" t="s">
        <v>146</v>
      </c>
      <c r="B11" s="71"/>
      <c r="C11" s="71"/>
      <c r="D11" s="305"/>
      <c r="E11" s="129"/>
      <c r="F11" s="71"/>
      <c r="G11" s="71"/>
      <c r="H11" s="71"/>
      <c r="I11" s="71"/>
      <c r="J11" s="71"/>
      <c r="K11" s="281"/>
      <c r="L11" s="71"/>
      <c r="M11" s="71"/>
      <c r="N11" s="71"/>
      <c r="O11" s="71" t="s">
        <v>153</v>
      </c>
      <c r="P11" s="71"/>
      <c r="Q11" s="71"/>
      <c r="R11" s="71"/>
      <c r="S11" s="72"/>
      <c r="T11" s="34"/>
    </row>
    <row r="12" spans="1:96" s="73" customFormat="1" ht="20.100000000000001" customHeight="1" outlineLevel="1">
      <c r="A12" s="62" t="s">
        <v>162</v>
      </c>
      <c r="B12" s="64"/>
      <c r="C12" s="63"/>
      <c r="D12" s="306"/>
      <c r="E12" s="130"/>
      <c r="F12" s="63"/>
      <c r="G12" s="63"/>
      <c r="H12" s="63"/>
      <c r="I12" s="63"/>
      <c r="J12" s="63"/>
      <c r="K12" s="282"/>
      <c r="L12" s="63"/>
      <c r="M12" s="63"/>
      <c r="N12" s="63"/>
      <c r="O12" s="63"/>
      <c r="P12" s="63"/>
      <c r="Q12" s="63"/>
      <c r="R12" s="63"/>
      <c r="S12" s="209"/>
      <c r="T12" s="34"/>
    </row>
    <row r="13" spans="1:96" s="12" customFormat="1" ht="77.25" customHeight="1" outlineLevel="1">
      <c r="A13" s="382" t="s">
        <v>22</v>
      </c>
      <c r="B13" s="390" t="s">
        <v>240</v>
      </c>
      <c r="C13" s="182" t="s">
        <v>240</v>
      </c>
      <c r="D13" s="404">
        <f>WORKDAY(K13,E13,swieta!$A$2:$A$142)</f>
        <v>43073</v>
      </c>
      <c r="E13" s="422">
        <f t="shared" si="0"/>
        <v>-21</v>
      </c>
      <c r="F13" s="465">
        <v>7</v>
      </c>
      <c r="G13" s="465">
        <v>4</v>
      </c>
      <c r="H13" s="465">
        <v>5</v>
      </c>
      <c r="I13" s="465">
        <v>3</v>
      </c>
      <c r="J13" s="465">
        <v>1</v>
      </c>
      <c r="K13" s="428">
        <v>43105</v>
      </c>
      <c r="L13" s="138" t="s">
        <v>82</v>
      </c>
      <c r="M13" s="388" t="s">
        <v>550</v>
      </c>
      <c r="N13" s="433"/>
      <c r="O13" s="388" t="s">
        <v>460</v>
      </c>
      <c r="P13" s="388" t="s">
        <v>105</v>
      </c>
      <c r="Q13" s="383" t="s">
        <v>115</v>
      </c>
      <c r="R13" s="388" t="s">
        <v>115</v>
      </c>
      <c r="S13" s="388" t="s">
        <v>242</v>
      </c>
      <c r="T13" s="212"/>
    </row>
    <row r="14" spans="1:96" s="12" customFormat="1" ht="60" customHeight="1" outlineLevel="1">
      <c r="A14" s="382"/>
      <c r="B14" s="390"/>
      <c r="C14" s="89" t="s">
        <v>195</v>
      </c>
      <c r="D14" s="406"/>
      <c r="E14" s="424"/>
      <c r="F14" s="465"/>
      <c r="G14" s="465"/>
      <c r="H14" s="465"/>
      <c r="I14" s="465"/>
      <c r="J14" s="465"/>
      <c r="K14" s="428"/>
      <c r="L14" s="138" t="s">
        <v>87</v>
      </c>
      <c r="M14" s="391"/>
      <c r="N14" s="434"/>
      <c r="O14" s="391"/>
      <c r="P14" s="391"/>
      <c r="Q14" s="385"/>
      <c r="R14" s="391"/>
      <c r="S14" s="391"/>
    </row>
    <row r="15" spans="1:96" s="73" customFormat="1" ht="20.100000000000001" customHeight="1" outlineLevel="1">
      <c r="A15" s="93" t="s">
        <v>148</v>
      </c>
      <c r="B15" s="94"/>
      <c r="C15" s="94"/>
      <c r="D15" s="306"/>
      <c r="E15" s="130"/>
      <c r="F15" s="94"/>
      <c r="G15" s="94"/>
      <c r="H15" s="94"/>
      <c r="I15" s="94"/>
      <c r="J15" s="94"/>
      <c r="K15" s="283"/>
      <c r="L15" s="94"/>
      <c r="M15" s="94"/>
      <c r="N15" s="94"/>
      <c r="O15" s="94"/>
      <c r="P15" s="94"/>
      <c r="Q15" s="94"/>
      <c r="R15" s="94"/>
      <c r="S15" s="376"/>
      <c r="T15" s="34"/>
    </row>
    <row r="16" spans="1:96" s="12" customFormat="1" ht="96.75" customHeight="1" outlineLevel="1">
      <c r="A16" s="421" t="s">
        <v>23</v>
      </c>
      <c r="B16" s="464" t="s">
        <v>149</v>
      </c>
      <c r="C16" s="186" t="s">
        <v>150</v>
      </c>
      <c r="D16" s="404">
        <f>WORKDAY(K16,E16,swieta!$A$2:$A$142)</f>
        <v>43077</v>
      </c>
      <c r="E16" s="422">
        <f t="shared" si="0"/>
        <v>-17</v>
      </c>
      <c r="F16" s="407">
        <v>7</v>
      </c>
      <c r="G16" s="407">
        <v>3</v>
      </c>
      <c r="H16" s="407">
        <v>3</v>
      </c>
      <c r="I16" s="407">
        <v>2</v>
      </c>
      <c r="J16" s="407">
        <v>1</v>
      </c>
      <c r="K16" s="428">
        <v>43105</v>
      </c>
      <c r="L16" s="194" t="s">
        <v>82</v>
      </c>
      <c r="M16" s="388" t="s">
        <v>549</v>
      </c>
      <c r="N16" s="172"/>
      <c r="O16" s="172" t="s">
        <v>244</v>
      </c>
      <c r="P16" s="388" t="s">
        <v>129</v>
      </c>
      <c r="Q16" s="383" t="s">
        <v>118</v>
      </c>
      <c r="R16" s="388" t="s">
        <v>118</v>
      </c>
      <c r="S16" s="388" t="s">
        <v>152</v>
      </c>
      <c r="T16" s="212"/>
    </row>
    <row r="17" spans="1:20" s="12" customFormat="1" ht="51.75" customHeight="1" outlineLevel="1">
      <c r="A17" s="421"/>
      <c r="B17" s="464"/>
      <c r="C17" s="86" t="s">
        <v>195</v>
      </c>
      <c r="D17" s="406"/>
      <c r="E17" s="424"/>
      <c r="F17" s="407"/>
      <c r="G17" s="407"/>
      <c r="H17" s="407"/>
      <c r="I17" s="407"/>
      <c r="J17" s="407"/>
      <c r="K17" s="428"/>
      <c r="L17" s="138" t="s">
        <v>87</v>
      </c>
      <c r="M17" s="391"/>
      <c r="N17" s="172" t="s">
        <v>501</v>
      </c>
      <c r="O17" s="172" t="s">
        <v>468</v>
      </c>
      <c r="P17" s="391"/>
      <c r="Q17" s="385"/>
      <c r="R17" s="391"/>
      <c r="S17" s="391"/>
      <c r="T17" s="212"/>
    </row>
    <row r="18" spans="1:20" s="12" customFormat="1" ht="61.5" customHeight="1" outlineLevel="1">
      <c r="A18" s="179" t="s">
        <v>24</v>
      </c>
      <c r="B18" s="186" t="s">
        <v>83</v>
      </c>
      <c r="C18" s="85" t="s">
        <v>198</v>
      </c>
      <c r="D18" s="301">
        <f>WORKDAY(K18,E18,swieta!$A$2:$A$142)</f>
        <v>43081</v>
      </c>
      <c r="E18" s="116">
        <f t="shared" si="0"/>
        <v>-15</v>
      </c>
      <c r="F18" s="182">
        <v>5</v>
      </c>
      <c r="G18" s="182">
        <v>3</v>
      </c>
      <c r="H18" s="182">
        <v>3</v>
      </c>
      <c r="I18" s="182">
        <v>2</v>
      </c>
      <c r="J18" s="182">
        <v>1</v>
      </c>
      <c r="K18" s="278">
        <v>43105</v>
      </c>
      <c r="L18" s="194" t="s">
        <v>196</v>
      </c>
      <c r="M18" s="172" t="s">
        <v>458</v>
      </c>
      <c r="N18" s="172" t="s">
        <v>197</v>
      </c>
      <c r="O18" s="172" t="s">
        <v>245</v>
      </c>
      <c r="P18" s="30" t="s">
        <v>129</v>
      </c>
      <c r="Q18" s="31" t="s">
        <v>118</v>
      </c>
      <c r="R18" s="30" t="s">
        <v>118</v>
      </c>
      <c r="S18" s="363"/>
      <c r="T18" s="212"/>
    </row>
    <row r="19" spans="1:20" s="11" customFormat="1" ht="20.100000000000001" customHeight="1" outlineLevel="1">
      <c r="A19" s="49" t="s">
        <v>151</v>
      </c>
      <c r="B19" s="50"/>
      <c r="C19" s="50"/>
      <c r="D19" s="307"/>
      <c r="E19" s="131"/>
      <c r="F19" s="50"/>
      <c r="G19" s="50"/>
      <c r="H19" s="50"/>
      <c r="I19" s="50"/>
      <c r="J19" s="50"/>
      <c r="K19" s="284"/>
      <c r="L19" s="50"/>
      <c r="M19" s="50"/>
      <c r="N19" s="50"/>
      <c r="O19" s="50"/>
      <c r="P19" s="50"/>
      <c r="Q19" s="50"/>
      <c r="R19" s="50"/>
      <c r="S19" s="51"/>
      <c r="T19" s="57"/>
    </row>
    <row r="20" spans="1:20" s="12" customFormat="1" ht="100.5" customHeight="1" outlineLevel="1">
      <c r="A20" s="421" t="s">
        <v>26</v>
      </c>
      <c r="B20" s="464" t="s">
        <v>204</v>
      </c>
      <c r="C20" s="87" t="s">
        <v>215</v>
      </c>
      <c r="D20" s="404">
        <f>WORKDAY(K20,E20,swieta!$A$2:$A$142)</f>
        <v>43082</v>
      </c>
      <c r="E20" s="422">
        <f t="shared" si="0"/>
        <v>-21</v>
      </c>
      <c r="F20" s="407">
        <v>7</v>
      </c>
      <c r="G20" s="407">
        <v>4</v>
      </c>
      <c r="H20" s="407">
        <v>5</v>
      </c>
      <c r="I20" s="407">
        <v>3</v>
      </c>
      <c r="J20" s="407">
        <v>1</v>
      </c>
      <c r="K20" s="428">
        <v>43116</v>
      </c>
      <c r="L20" s="194" t="s">
        <v>82</v>
      </c>
      <c r="M20" s="388" t="s">
        <v>553</v>
      </c>
      <c r="N20" s="172"/>
      <c r="O20" s="172" t="s">
        <v>464</v>
      </c>
      <c r="P20" s="383" t="s">
        <v>129</v>
      </c>
      <c r="Q20" s="383" t="s">
        <v>115</v>
      </c>
      <c r="R20" s="388" t="s">
        <v>118</v>
      </c>
      <c r="S20" s="388" t="s">
        <v>227</v>
      </c>
      <c r="T20" s="212"/>
    </row>
    <row r="21" spans="1:20" s="12" customFormat="1" ht="54" customHeight="1" outlineLevel="1">
      <c r="A21" s="421"/>
      <c r="B21" s="464"/>
      <c r="C21" s="88" t="s">
        <v>195</v>
      </c>
      <c r="D21" s="405"/>
      <c r="E21" s="423"/>
      <c r="F21" s="407"/>
      <c r="G21" s="407"/>
      <c r="H21" s="407"/>
      <c r="I21" s="407"/>
      <c r="J21" s="407"/>
      <c r="K21" s="428"/>
      <c r="L21" s="138" t="s">
        <v>87</v>
      </c>
      <c r="M21" s="389"/>
      <c r="N21" s="172" t="s">
        <v>210</v>
      </c>
      <c r="O21" s="172" t="s">
        <v>462</v>
      </c>
      <c r="P21" s="384"/>
      <c r="Q21" s="384"/>
      <c r="R21" s="389"/>
      <c r="S21" s="389"/>
      <c r="T21" s="212"/>
    </row>
    <row r="22" spans="1:20" s="12" customFormat="1" ht="53.25" customHeight="1" outlineLevel="1">
      <c r="A22" s="421"/>
      <c r="B22" s="464"/>
      <c r="C22" s="88" t="s">
        <v>195</v>
      </c>
      <c r="D22" s="406"/>
      <c r="E22" s="424"/>
      <c r="F22" s="407"/>
      <c r="G22" s="407"/>
      <c r="H22" s="407"/>
      <c r="I22" s="407"/>
      <c r="J22" s="407"/>
      <c r="K22" s="428"/>
      <c r="L22" s="196" t="s">
        <v>203</v>
      </c>
      <c r="M22" s="391"/>
      <c r="N22" s="172" t="s">
        <v>471</v>
      </c>
      <c r="O22" s="172" t="s">
        <v>463</v>
      </c>
      <c r="P22" s="385"/>
      <c r="Q22" s="385"/>
      <c r="R22" s="391"/>
      <c r="S22" s="391"/>
      <c r="T22" s="212"/>
    </row>
    <row r="23" spans="1:20" s="12" customFormat="1" ht="62.25" customHeight="1" outlineLevel="1">
      <c r="A23" s="179" t="s">
        <v>27</v>
      </c>
      <c r="B23" s="184" t="s">
        <v>207</v>
      </c>
      <c r="C23" s="186" t="s">
        <v>205</v>
      </c>
      <c r="D23" s="301">
        <f>WORKDAY(K23,E23,swieta!$A$2:$A$142)</f>
        <v>43081</v>
      </c>
      <c r="E23" s="116">
        <f t="shared" si="0"/>
        <v>-15</v>
      </c>
      <c r="F23" s="182">
        <v>5</v>
      </c>
      <c r="G23" s="182">
        <v>3</v>
      </c>
      <c r="H23" s="182">
        <v>3</v>
      </c>
      <c r="I23" s="182">
        <v>2</v>
      </c>
      <c r="J23" s="182">
        <v>1</v>
      </c>
      <c r="K23" s="278">
        <v>43105</v>
      </c>
      <c r="L23" s="138" t="s">
        <v>87</v>
      </c>
      <c r="M23" s="17" t="s">
        <v>206</v>
      </c>
      <c r="N23" s="17"/>
      <c r="O23" s="17" t="s">
        <v>246</v>
      </c>
      <c r="P23" s="18" t="s">
        <v>129</v>
      </c>
      <c r="Q23" s="18" t="s">
        <v>115</v>
      </c>
      <c r="R23" s="17" t="s">
        <v>115</v>
      </c>
      <c r="S23" s="363" t="s">
        <v>227</v>
      </c>
      <c r="T23" s="212"/>
    </row>
    <row r="24" spans="1:20" s="11" customFormat="1" ht="20.100000000000001" customHeight="1" outlineLevel="1">
      <c r="A24" s="49" t="s">
        <v>154</v>
      </c>
      <c r="B24" s="53"/>
      <c r="C24" s="53"/>
      <c r="D24" s="307"/>
      <c r="E24" s="131"/>
      <c r="F24" s="53"/>
      <c r="G24" s="53"/>
      <c r="H24" s="53"/>
      <c r="I24" s="53"/>
      <c r="J24" s="53"/>
      <c r="K24" s="284"/>
      <c r="L24" s="53"/>
      <c r="M24" s="53"/>
      <c r="N24" s="53"/>
      <c r="O24" s="53"/>
      <c r="P24" s="53"/>
      <c r="Q24" s="53"/>
      <c r="R24" s="53"/>
      <c r="S24" s="54"/>
      <c r="T24" s="57"/>
    </row>
    <row r="25" spans="1:20" s="12" customFormat="1" ht="101.25" customHeight="1" outlineLevel="1">
      <c r="A25" s="421" t="s">
        <v>28</v>
      </c>
      <c r="B25" s="464" t="s">
        <v>208</v>
      </c>
      <c r="C25" s="464" t="s">
        <v>214</v>
      </c>
      <c r="D25" s="404">
        <f>WORKDAY(K25,E25,swieta!$A$2:$A$142)</f>
        <v>43157</v>
      </c>
      <c r="E25" s="422">
        <f t="shared" si="0"/>
        <v>-14</v>
      </c>
      <c r="F25" s="407">
        <v>4</v>
      </c>
      <c r="G25" s="407">
        <v>3</v>
      </c>
      <c r="H25" s="407">
        <v>3</v>
      </c>
      <c r="I25" s="407">
        <v>2</v>
      </c>
      <c r="J25" s="407">
        <v>1</v>
      </c>
      <c r="K25" s="428">
        <v>43175</v>
      </c>
      <c r="L25" s="194" t="s">
        <v>82</v>
      </c>
      <c r="M25" s="388" t="s">
        <v>552</v>
      </c>
      <c r="N25" s="172" t="s">
        <v>209</v>
      </c>
      <c r="O25" s="172" t="s">
        <v>467</v>
      </c>
      <c r="P25" s="421" t="s">
        <v>105</v>
      </c>
      <c r="Q25" s="407" t="s">
        <v>132</v>
      </c>
      <c r="R25" s="421" t="s">
        <v>133</v>
      </c>
      <c r="S25" s="421" t="s">
        <v>228</v>
      </c>
      <c r="T25" s="212"/>
    </row>
    <row r="26" spans="1:20" s="12" customFormat="1" ht="48.75" customHeight="1" outlineLevel="1">
      <c r="A26" s="421"/>
      <c r="B26" s="464"/>
      <c r="C26" s="464"/>
      <c r="D26" s="405"/>
      <c r="E26" s="423"/>
      <c r="F26" s="407"/>
      <c r="G26" s="407"/>
      <c r="H26" s="407"/>
      <c r="I26" s="407"/>
      <c r="J26" s="407"/>
      <c r="K26" s="428"/>
      <c r="L26" s="194" t="s">
        <v>87</v>
      </c>
      <c r="M26" s="389"/>
      <c r="N26" s="172" t="s">
        <v>210</v>
      </c>
      <c r="O26" s="172" t="s">
        <v>465</v>
      </c>
      <c r="P26" s="421"/>
      <c r="Q26" s="407"/>
      <c r="R26" s="421"/>
      <c r="S26" s="421"/>
      <c r="T26" s="212"/>
    </row>
    <row r="27" spans="1:20" s="12" customFormat="1" ht="57.75" customHeight="1" outlineLevel="1">
      <c r="A27" s="421"/>
      <c r="B27" s="464"/>
      <c r="C27" s="464"/>
      <c r="D27" s="406"/>
      <c r="E27" s="424"/>
      <c r="F27" s="407"/>
      <c r="G27" s="407"/>
      <c r="H27" s="407"/>
      <c r="I27" s="407"/>
      <c r="J27" s="407"/>
      <c r="K27" s="428"/>
      <c r="L27" s="138" t="s">
        <v>203</v>
      </c>
      <c r="M27" s="391"/>
      <c r="N27" s="172" t="s">
        <v>472</v>
      </c>
      <c r="O27" s="172" t="s">
        <v>466</v>
      </c>
      <c r="P27" s="421"/>
      <c r="Q27" s="407"/>
      <c r="R27" s="421"/>
      <c r="S27" s="421"/>
      <c r="T27" s="212"/>
    </row>
    <row r="28" spans="1:20" s="73" customFormat="1" ht="20.100000000000001" customHeight="1">
      <c r="A28" s="65" t="s">
        <v>155</v>
      </c>
      <c r="B28" s="71"/>
      <c r="C28" s="71"/>
      <c r="D28" s="305"/>
      <c r="E28" s="129"/>
      <c r="F28" s="71"/>
      <c r="G28" s="71"/>
      <c r="H28" s="71"/>
      <c r="I28" s="71"/>
      <c r="J28" s="71"/>
      <c r="K28" s="281"/>
      <c r="L28" s="71"/>
      <c r="M28" s="71"/>
      <c r="N28" s="71"/>
      <c r="O28" s="71" t="s">
        <v>217</v>
      </c>
      <c r="P28" s="71"/>
      <c r="Q28" s="71"/>
      <c r="R28" s="71"/>
      <c r="S28" s="72"/>
      <c r="T28" s="34"/>
    </row>
    <row r="29" spans="1:20" s="12" customFormat="1" ht="45" customHeight="1" outlineLevel="1">
      <c r="A29" s="421" t="s">
        <v>29</v>
      </c>
      <c r="B29" s="395" t="s">
        <v>220</v>
      </c>
      <c r="C29" s="180" t="s">
        <v>216</v>
      </c>
      <c r="D29" s="404">
        <f>WORKDAY(K29,E29,swieta!$A$2:$A$142)</f>
        <v>43082</v>
      </c>
      <c r="E29" s="422">
        <f t="shared" si="0"/>
        <v>-21</v>
      </c>
      <c r="F29" s="407">
        <v>7</v>
      </c>
      <c r="G29" s="407">
        <v>4</v>
      </c>
      <c r="H29" s="407">
        <v>5</v>
      </c>
      <c r="I29" s="407">
        <v>3</v>
      </c>
      <c r="J29" s="407">
        <v>1</v>
      </c>
      <c r="K29" s="428">
        <v>43116</v>
      </c>
      <c r="L29" s="194" t="s">
        <v>82</v>
      </c>
      <c r="M29" s="388" t="s">
        <v>551</v>
      </c>
      <c r="N29" s="388" t="s">
        <v>218</v>
      </c>
      <c r="O29" s="172" t="s">
        <v>247</v>
      </c>
      <c r="P29" s="382" t="s">
        <v>105</v>
      </c>
      <c r="Q29" s="383" t="s">
        <v>115</v>
      </c>
      <c r="R29" s="383" t="s">
        <v>115</v>
      </c>
      <c r="S29" s="421" t="s">
        <v>104</v>
      </c>
      <c r="T29" s="212"/>
    </row>
    <row r="30" spans="1:20" s="12" customFormat="1" ht="45" customHeight="1" outlineLevel="1">
      <c r="A30" s="421"/>
      <c r="B30" s="395"/>
      <c r="C30" s="88" t="s">
        <v>195</v>
      </c>
      <c r="D30" s="405"/>
      <c r="E30" s="423"/>
      <c r="F30" s="407"/>
      <c r="G30" s="407"/>
      <c r="H30" s="407"/>
      <c r="I30" s="407"/>
      <c r="J30" s="407"/>
      <c r="K30" s="428"/>
      <c r="L30" s="138" t="s">
        <v>87</v>
      </c>
      <c r="M30" s="389"/>
      <c r="N30" s="389"/>
      <c r="O30" s="172" t="s">
        <v>469</v>
      </c>
      <c r="P30" s="382"/>
      <c r="Q30" s="384"/>
      <c r="R30" s="384"/>
      <c r="S30" s="421"/>
      <c r="T30" s="212"/>
    </row>
    <row r="31" spans="1:20" s="12" customFormat="1" ht="45" customHeight="1" outlineLevel="1">
      <c r="A31" s="462"/>
      <c r="B31" s="463"/>
      <c r="C31" s="88" t="s">
        <v>195</v>
      </c>
      <c r="D31" s="406"/>
      <c r="E31" s="424"/>
      <c r="F31" s="426"/>
      <c r="G31" s="426"/>
      <c r="H31" s="426"/>
      <c r="I31" s="426"/>
      <c r="J31" s="426"/>
      <c r="K31" s="404"/>
      <c r="L31" s="197" t="s">
        <v>203</v>
      </c>
      <c r="M31" s="389"/>
      <c r="N31" s="391"/>
      <c r="O31" s="172" t="s">
        <v>470</v>
      </c>
      <c r="P31" s="388"/>
      <c r="Q31" s="385"/>
      <c r="R31" s="385"/>
      <c r="S31" s="462"/>
      <c r="T31" s="212"/>
    </row>
    <row r="32" spans="1:20" s="11" customFormat="1" ht="45" customHeight="1" outlineLevel="1">
      <c r="A32" s="179" t="s">
        <v>115</v>
      </c>
      <c r="B32" s="182" t="s">
        <v>212</v>
      </c>
      <c r="C32" s="179" t="s">
        <v>213</v>
      </c>
      <c r="D32" s="301"/>
      <c r="E32" s="116"/>
      <c r="F32" s="182"/>
      <c r="G32" s="182"/>
      <c r="H32" s="182"/>
      <c r="I32" s="182"/>
      <c r="J32" s="182"/>
      <c r="K32" s="278">
        <v>43116</v>
      </c>
      <c r="L32" s="138" t="s">
        <v>82</v>
      </c>
      <c r="M32" s="391"/>
      <c r="N32" s="170"/>
      <c r="O32" s="172" t="s">
        <v>247</v>
      </c>
      <c r="P32" s="30" t="s">
        <v>105</v>
      </c>
      <c r="Q32" s="58" t="s">
        <v>115</v>
      </c>
      <c r="R32" s="31" t="s">
        <v>115</v>
      </c>
      <c r="S32" s="363" t="s">
        <v>105</v>
      </c>
      <c r="T32" s="57"/>
    </row>
    <row r="33" spans="1:20" s="34" customFormat="1" ht="20.100000000000001" customHeight="1">
      <c r="A33" s="65" t="s">
        <v>221</v>
      </c>
      <c r="B33" s="71"/>
      <c r="C33" s="71"/>
      <c r="D33" s="308"/>
      <c r="E33" s="132"/>
      <c r="F33" s="71"/>
      <c r="G33" s="71"/>
      <c r="H33" s="71"/>
      <c r="I33" s="71"/>
      <c r="J33" s="71"/>
      <c r="K33" s="281"/>
      <c r="L33" s="71"/>
      <c r="M33" s="71"/>
      <c r="N33" s="71"/>
      <c r="O33" s="71" t="s">
        <v>268</v>
      </c>
      <c r="P33" s="71"/>
      <c r="Q33" s="71"/>
      <c r="R33" s="71"/>
      <c r="S33" s="72"/>
    </row>
    <row r="34" spans="1:20" s="34" customFormat="1" ht="20.100000000000001" customHeight="1" outlineLevel="1">
      <c r="A34" s="49" t="s">
        <v>156</v>
      </c>
      <c r="B34" s="50"/>
      <c r="C34" s="50"/>
      <c r="D34" s="307"/>
      <c r="E34" s="131"/>
      <c r="F34" s="50"/>
      <c r="G34" s="50"/>
      <c r="H34" s="50"/>
      <c r="I34" s="50"/>
      <c r="J34" s="50"/>
      <c r="K34" s="284"/>
      <c r="L34" s="50"/>
      <c r="M34" s="50"/>
      <c r="N34" s="50"/>
      <c r="O34" s="50"/>
      <c r="P34" s="50"/>
      <c r="Q34" s="50"/>
      <c r="R34" s="50"/>
      <c r="S34" s="51"/>
    </row>
    <row r="35" spans="1:20" s="12" customFormat="1" ht="159" customHeight="1" outlineLevel="1">
      <c r="A35" s="178" t="s">
        <v>30</v>
      </c>
      <c r="B35" s="55" t="s">
        <v>121</v>
      </c>
      <c r="C35" s="56" t="s">
        <v>222</v>
      </c>
      <c r="D35" s="301">
        <v>43110</v>
      </c>
      <c r="E35" s="116">
        <f t="shared" si="0"/>
        <v>-17</v>
      </c>
      <c r="F35" s="181">
        <v>5</v>
      </c>
      <c r="G35" s="181">
        <v>4</v>
      </c>
      <c r="H35" s="181">
        <v>3</v>
      </c>
      <c r="I35" s="181">
        <v>3</v>
      </c>
      <c r="J35" s="181">
        <v>1</v>
      </c>
      <c r="K35" s="278">
        <v>43195</v>
      </c>
      <c r="L35" s="198" t="s">
        <v>88</v>
      </c>
      <c r="M35" s="388" t="s">
        <v>554</v>
      </c>
      <c r="N35" s="137" t="s">
        <v>457</v>
      </c>
      <c r="O35" s="20" t="s">
        <v>248</v>
      </c>
      <c r="P35" s="20" t="s">
        <v>105</v>
      </c>
      <c r="Q35" s="43" t="s">
        <v>115</v>
      </c>
      <c r="R35" s="43" t="s">
        <v>115</v>
      </c>
      <c r="S35" s="366" t="s">
        <v>225</v>
      </c>
      <c r="T35" s="212"/>
    </row>
    <row r="36" spans="1:20" s="12" customFormat="1" ht="101.25" customHeight="1" outlineLevel="1">
      <c r="A36" s="179" t="s">
        <v>31</v>
      </c>
      <c r="B36" s="186" t="s">
        <v>223</v>
      </c>
      <c r="C36" s="56" t="s">
        <v>224</v>
      </c>
      <c r="D36" s="301">
        <v>43110</v>
      </c>
      <c r="E36" s="116">
        <f t="shared" si="0"/>
        <v>-17</v>
      </c>
      <c r="F36" s="182">
        <v>5</v>
      </c>
      <c r="G36" s="182">
        <v>4</v>
      </c>
      <c r="H36" s="182">
        <v>3</v>
      </c>
      <c r="I36" s="182">
        <v>3</v>
      </c>
      <c r="J36" s="182">
        <v>1</v>
      </c>
      <c r="K36" s="278">
        <v>43195</v>
      </c>
      <c r="L36" s="138" t="s">
        <v>87</v>
      </c>
      <c r="M36" s="389"/>
      <c r="N36" s="136" t="s">
        <v>455</v>
      </c>
      <c r="O36" s="17" t="s">
        <v>249</v>
      </c>
      <c r="P36" s="17" t="s">
        <v>105</v>
      </c>
      <c r="Q36" s="18" t="s">
        <v>115</v>
      </c>
      <c r="R36" s="18" t="s">
        <v>115</v>
      </c>
      <c r="S36" s="363" t="s">
        <v>225</v>
      </c>
      <c r="T36" s="212"/>
    </row>
    <row r="37" spans="1:20" s="12" customFormat="1" ht="98.25" customHeight="1" outlineLevel="1">
      <c r="A37" s="179" t="s">
        <v>32</v>
      </c>
      <c r="B37" s="184" t="s">
        <v>453</v>
      </c>
      <c r="C37" s="184" t="s">
        <v>454</v>
      </c>
      <c r="D37" s="301">
        <v>43110</v>
      </c>
      <c r="E37" s="116">
        <f t="shared" si="0"/>
        <v>-17</v>
      </c>
      <c r="F37" s="182">
        <v>5</v>
      </c>
      <c r="G37" s="182">
        <v>4</v>
      </c>
      <c r="H37" s="182">
        <v>3</v>
      </c>
      <c r="I37" s="182">
        <v>3</v>
      </c>
      <c r="J37" s="182">
        <v>1</v>
      </c>
      <c r="K37" s="278">
        <v>43195</v>
      </c>
      <c r="L37" s="138" t="s">
        <v>82</v>
      </c>
      <c r="M37" s="391"/>
      <c r="N37" s="136" t="s">
        <v>456</v>
      </c>
      <c r="O37" s="136" t="s">
        <v>408</v>
      </c>
      <c r="P37" s="17" t="s">
        <v>105</v>
      </c>
      <c r="Q37" s="18" t="s">
        <v>115</v>
      </c>
      <c r="R37" s="18" t="s">
        <v>115</v>
      </c>
      <c r="S37" s="364" t="s">
        <v>225</v>
      </c>
      <c r="T37" s="212"/>
    </row>
    <row r="38" spans="1:20" s="57" customFormat="1" ht="20.100000000000001" customHeight="1" outlineLevel="1">
      <c r="A38" s="49" t="s">
        <v>157</v>
      </c>
      <c r="B38" s="50"/>
      <c r="C38" s="50"/>
      <c r="D38" s="307"/>
      <c r="E38" s="131"/>
      <c r="F38" s="50"/>
      <c r="G38" s="50"/>
      <c r="H38" s="50"/>
      <c r="I38" s="50"/>
      <c r="J38" s="50"/>
      <c r="K38" s="284"/>
      <c r="L38" s="50"/>
      <c r="M38" s="50"/>
      <c r="N38" s="50"/>
      <c r="O38" s="50"/>
      <c r="P38" s="50"/>
      <c r="Q38" s="50"/>
      <c r="R38" s="50"/>
      <c r="S38" s="51"/>
    </row>
    <row r="39" spans="1:20" s="12" customFormat="1" ht="48" customHeight="1" outlineLevel="1">
      <c r="A39" s="179" t="s">
        <v>33</v>
      </c>
      <c r="B39" s="184" t="s">
        <v>450</v>
      </c>
      <c r="C39" s="184" t="s">
        <v>445</v>
      </c>
      <c r="D39" s="301">
        <v>43157</v>
      </c>
      <c r="E39" s="116">
        <f t="shared" si="0"/>
        <v>-15</v>
      </c>
      <c r="F39" s="182">
        <v>5</v>
      </c>
      <c r="G39" s="182">
        <v>3</v>
      </c>
      <c r="H39" s="182">
        <v>3</v>
      </c>
      <c r="I39" s="182">
        <v>2</v>
      </c>
      <c r="J39" s="182">
        <v>1</v>
      </c>
      <c r="K39" s="278">
        <v>43195</v>
      </c>
      <c r="L39" s="194" t="s">
        <v>82</v>
      </c>
      <c r="M39" s="388" t="s">
        <v>555</v>
      </c>
      <c r="N39" s="172" t="s">
        <v>438</v>
      </c>
      <c r="O39" s="172" t="s">
        <v>437</v>
      </c>
      <c r="P39" s="172" t="s">
        <v>105</v>
      </c>
      <c r="Q39" s="173" t="s">
        <v>115</v>
      </c>
      <c r="R39" s="172" t="s">
        <v>115</v>
      </c>
      <c r="S39" s="366" t="s">
        <v>225</v>
      </c>
      <c r="T39" s="212"/>
    </row>
    <row r="40" spans="1:20" s="12" customFormat="1" ht="99.75" customHeight="1" outlineLevel="1">
      <c r="A40" s="179" t="s">
        <v>31</v>
      </c>
      <c r="B40" s="186" t="s">
        <v>223</v>
      </c>
      <c r="C40" s="184" t="s">
        <v>224</v>
      </c>
      <c r="D40" s="301">
        <v>43157</v>
      </c>
      <c r="E40" s="116">
        <f>-SUM(F40:J40)-1</f>
        <v>-15</v>
      </c>
      <c r="F40" s="182">
        <v>5</v>
      </c>
      <c r="G40" s="182">
        <v>3</v>
      </c>
      <c r="H40" s="182">
        <v>3</v>
      </c>
      <c r="I40" s="182">
        <v>2</v>
      </c>
      <c r="J40" s="182">
        <v>1</v>
      </c>
      <c r="K40" s="278">
        <v>43195</v>
      </c>
      <c r="L40" s="138" t="s">
        <v>87</v>
      </c>
      <c r="M40" s="391"/>
      <c r="N40" s="172" t="s">
        <v>452</v>
      </c>
      <c r="O40" s="172" t="s">
        <v>250</v>
      </c>
      <c r="P40" s="172" t="s">
        <v>105</v>
      </c>
      <c r="Q40" s="173" t="s">
        <v>131</v>
      </c>
      <c r="R40" s="172" t="s">
        <v>134</v>
      </c>
      <c r="S40" s="363" t="s">
        <v>225</v>
      </c>
      <c r="T40" s="212"/>
    </row>
    <row r="41" spans="1:20" s="12" customFormat="1" ht="103.5" customHeight="1" outlineLevel="1">
      <c r="A41" s="179" t="s">
        <v>30</v>
      </c>
      <c r="B41" s="186" t="s">
        <v>229</v>
      </c>
      <c r="C41" s="184" t="s">
        <v>222</v>
      </c>
      <c r="D41" s="301">
        <v>43157</v>
      </c>
      <c r="E41" s="116">
        <f t="shared" si="0"/>
        <v>-15</v>
      </c>
      <c r="F41" s="182">
        <v>5</v>
      </c>
      <c r="G41" s="182">
        <v>3</v>
      </c>
      <c r="H41" s="182">
        <v>3</v>
      </c>
      <c r="I41" s="182">
        <v>2</v>
      </c>
      <c r="J41" s="182">
        <v>1</v>
      </c>
      <c r="K41" s="278">
        <v>43195</v>
      </c>
      <c r="L41" s="199" t="s">
        <v>88</v>
      </c>
      <c r="M41" s="382" t="s">
        <v>556</v>
      </c>
      <c r="N41" s="138" t="s">
        <v>451</v>
      </c>
      <c r="O41" s="174" t="s">
        <v>251</v>
      </c>
      <c r="P41" s="172" t="s">
        <v>105</v>
      </c>
      <c r="Q41" s="173" t="s">
        <v>115</v>
      </c>
      <c r="R41" s="172" t="s">
        <v>115</v>
      </c>
      <c r="S41" s="363" t="s">
        <v>225</v>
      </c>
      <c r="T41" s="212"/>
    </row>
    <row r="42" spans="1:20" s="12" customFormat="1" ht="72" customHeight="1" outlineLevel="1">
      <c r="A42" s="179" t="s">
        <v>32</v>
      </c>
      <c r="B42" s="184" t="s">
        <v>449</v>
      </c>
      <c r="C42" s="184" t="s">
        <v>448</v>
      </c>
      <c r="D42" s="301">
        <v>43157</v>
      </c>
      <c r="E42" s="116">
        <f t="shared" si="0"/>
        <v>-15</v>
      </c>
      <c r="F42" s="182">
        <v>5</v>
      </c>
      <c r="G42" s="182">
        <v>3</v>
      </c>
      <c r="H42" s="182">
        <v>3</v>
      </c>
      <c r="I42" s="182">
        <v>2</v>
      </c>
      <c r="J42" s="182">
        <v>1</v>
      </c>
      <c r="K42" s="278">
        <v>43195</v>
      </c>
      <c r="L42" s="193" t="s">
        <v>82</v>
      </c>
      <c r="M42" s="382"/>
      <c r="N42" s="138" t="s">
        <v>447</v>
      </c>
      <c r="O42" s="172" t="s">
        <v>446</v>
      </c>
      <c r="P42" s="172" t="s">
        <v>105</v>
      </c>
      <c r="Q42" s="173" t="s">
        <v>115</v>
      </c>
      <c r="R42" s="172" t="s">
        <v>115</v>
      </c>
      <c r="S42" s="364" t="s">
        <v>225</v>
      </c>
      <c r="T42" s="212"/>
    </row>
    <row r="43" spans="1:20" s="11" customFormat="1" ht="20.100000000000001" customHeight="1" outlineLevel="1">
      <c r="A43" s="49" t="s">
        <v>158</v>
      </c>
      <c r="B43" s="50"/>
      <c r="C43" s="50"/>
      <c r="D43" s="307"/>
      <c r="E43" s="131"/>
      <c r="F43" s="50"/>
      <c r="G43" s="50"/>
      <c r="H43" s="50"/>
      <c r="I43" s="50"/>
      <c r="J43" s="50"/>
      <c r="K43" s="284"/>
      <c r="L43" s="50"/>
      <c r="M43" s="382"/>
      <c r="N43" s="50"/>
      <c r="O43" s="50"/>
      <c r="P43" s="50"/>
      <c r="Q43" s="50"/>
      <c r="R43" s="50"/>
      <c r="S43" s="51"/>
      <c r="T43" s="57"/>
    </row>
    <row r="44" spans="1:20" s="12" customFormat="1" ht="128.25" customHeight="1" outlineLevel="1">
      <c r="A44" s="179" t="s">
        <v>89</v>
      </c>
      <c r="B44" s="183" t="s">
        <v>108</v>
      </c>
      <c r="C44" s="184" t="s">
        <v>224</v>
      </c>
      <c r="D44" s="301">
        <v>43157</v>
      </c>
      <c r="E44" s="116">
        <f t="shared" si="0"/>
        <v>-15</v>
      </c>
      <c r="F44" s="179">
        <v>5</v>
      </c>
      <c r="G44" s="179">
        <v>3</v>
      </c>
      <c r="H44" s="179">
        <v>3</v>
      </c>
      <c r="I44" s="179">
        <v>2</v>
      </c>
      <c r="J44" s="179">
        <v>1</v>
      </c>
      <c r="K44" s="278">
        <v>43195</v>
      </c>
      <c r="L44" s="193" t="s">
        <v>87</v>
      </c>
      <c r="M44" s="382"/>
      <c r="N44" s="138" t="s">
        <v>514</v>
      </c>
      <c r="O44" s="172" t="s">
        <v>407</v>
      </c>
      <c r="P44" s="172" t="s">
        <v>105</v>
      </c>
      <c r="Q44" s="173" t="s">
        <v>515</v>
      </c>
      <c r="R44" s="172" t="s">
        <v>115</v>
      </c>
      <c r="S44" s="363" t="s">
        <v>225</v>
      </c>
      <c r="T44" s="212"/>
    </row>
    <row r="45" spans="1:20" s="12" customFormat="1" ht="37.5" customHeight="1" outlineLevel="1">
      <c r="A45" s="179" t="s">
        <v>107</v>
      </c>
      <c r="B45" s="183" t="s">
        <v>230</v>
      </c>
      <c r="C45" s="183" t="s">
        <v>230</v>
      </c>
      <c r="D45" s="301">
        <v>43157</v>
      </c>
      <c r="E45" s="116">
        <f t="shared" si="0"/>
        <v>-15</v>
      </c>
      <c r="F45" s="179">
        <v>5</v>
      </c>
      <c r="G45" s="179">
        <v>3</v>
      </c>
      <c r="H45" s="179">
        <v>3</v>
      </c>
      <c r="I45" s="179">
        <v>2</v>
      </c>
      <c r="J45" s="179">
        <v>1</v>
      </c>
      <c r="K45" s="278">
        <v>43195</v>
      </c>
      <c r="L45" s="193" t="s">
        <v>230</v>
      </c>
      <c r="M45" s="382"/>
      <c r="N45" s="138" t="s">
        <v>438</v>
      </c>
      <c r="O45" s="17" t="s">
        <v>252</v>
      </c>
      <c r="P45" s="17" t="s">
        <v>105</v>
      </c>
      <c r="Q45" s="18" t="s">
        <v>115</v>
      </c>
      <c r="R45" s="18" t="s">
        <v>115</v>
      </c>
      <c r="S45" s="366" t="s">
        <v>225</v>
      </c>
      <c r="T45" s="212"/>
    </row>
    <row r="46" spans="1:20" s="11" customFormat="1" ht="20.100000000000001" customHeight="1" outlineLevel="1">
      <c r="A46" s="49" t="s">
        <v>159</v>
      </c>
      <c r="B46" s="50"/>
      <c r="C46" s="50"/>
      <c r="D46" s="307"/>
      <c r="E46" s="131"/>
      <c r="F46" s="50"/>
      <c r="G46" s="50"/>
      <c r="H46" s="50"/>
      <c r="I46" s="50"/>
      <c r="J46" s="50"/>
      <c r="K46" s="284"/>
      <c r="L46" s="50"/>
      <c r="M46" s="382"/>
      <c r="N46" s="50"/>
      <c r="O46" s="50"/>
      <c r="P46" s="50"/>
      <c r="Q46" s="50"/>
      <c r="R46" s="50"/>
      <c r="S46" s="51"/>
      <c r="T46" s="57"/>
    </row>
    <row r="47" spans="1:20" s="12" customFormat="1" ht="77.25" customHeight="1" outlineLevel="1">
      <c r="A47" s="179" t="s">
        <v>109</v>
      </c>
      <c r="B47" s="184" t="s">
        <v>25</v>
      </c>
      <c r="C47" s="184" t="s">
        <v>222</v>
      </c>
      <c r="D47" s="301">
        <v>43167</v>
      </c>
      <c r="E47" s="116">
        <f t="shared" si="0"/>
        <v>-12</v>
      </c>
      <c r="F47" s="179">
        <v>4</v>
      </c>
      <c r="G47" s="179">
        <v>2</v>
      </c>
      <c r="H47" s="179">
        <v>2</v>
      </c>
      <c r="I47" s="179">
        <v>2</v>
      </c>
      <c r="J47" s="179">
        <v>1</v>
      </c>
      <c r="K47" s="278">
        <v>43195</v>
      </c>
      <c r="L47" s="193" t="s">
        <v>231</v>
      </c>
      <c r="M47" s="382"/>
      <c r="N47" s="138" t="s">
        <v>439</v>
      </c>
      <c r="O47" s="172" t="s">
        <v>253</v>
      </c>
      <c r="P47" s="172" t="s">
        <v>105</v>
      </c>
      <c r="Q47" s="173" t="s">
        <v>515</v>
      </c>
      <c r="R47" s="172" t="s">
        <v>115</v>
      </c>
      <c r="S47" s="363" t="s">
        <v>225</v>
      </c>
      <c r="T47" s="212"/>
    </row>
    <row r="48" spans="1:20" s="12" customFormat="1" ht="76.5" customHeight="1" outlineLevel="1">
      <c r="A48" s="179" t="s">
        <v>110</v>
      </c>
      <c r="B48" s="184" t="s">
        <v>18</v>
      </c>
      <c r="C48" s="184" t="s">
        <v>222</v>
      </c>
      <c r="D48" s="301">
        <v>43167</v>
      </c>
      <c r="E48" s="116">
        <f t="shared" si="0"/>
        <v>-12</v>
      </c>
      <c r="F48" s="179">
        <v>4</v>
      </c>
      <c r="G48" s="179">
        <v>2</v>
      </c>
      <c r="H48" s="179">
        <v>2</v>
      </c>
      <c r="I48" s="179">
        <v>2</v>
      </c>
      <c r="J48" s="179">
        <v>1</v>
      </c>
      <c r="K48" s="278">
        <v>43195</v>
      </c>
      <c r="L48" s="193" t="s">
        <v>231</v>
      </c>
      <c r="M48" s="382"/>
      <c r="N48" s="138" t="s">
        <v>439</v>
      </c>
      <c r="O48" s="172" t="s">
        <v>254</v>
      </c>
      <c r="P48" s="172" t="s">
        <v>105</v>
      </c>
      <c r="Q48" s="173" t="s">
        <v>515</v>
      </c>
      <c r="R48" s="173" t="s">
        <v>115</v>
      </c>
      <c r="S48" s="363" t="s">
        <v>225</v>
      </c>
      <c r="T48" s="212"/>
    </row>
    <row r="49" spans="1:20" s="11" customFormat="1" ht="20.100000000000001" customHeight="1" outlineLevel="1">
      <c r="A49" s="49" t="s">
        <v>160</v>
      </c>
      <c r="B49" s="50"/>
      <c r="C49" s="50"/>
      <c r="D49" s="307"/>
      <c r="E49" s="131"/>
      <c r="F49" s="50"/>
      <c r="G49" s="50"/>
      <c r="H49" s="50"/>
      <c r="I49" s="50"/>
      <c r="J49" s="50"/>
      <c r="K49" s="284"/>
      <c r="L49" s="50"/>
      <c r="M49" s="50"/>
      <c r="N49" s="50"/>
      <c r="O49" s="50"/>
      <c r="P49" s="50"/>
      <c r="Q49" s="50"/>
      <c r="R49" s="50"/>
      <c r="S49" s="51"/>
      <c r="T49" s="57"/>
    </row>
    <row r="50" spans="1:20" s="12" customFormat="1" ht="112.5" customHeight="1" outlineLevel="1">
      <c r="A50" s="179" t="s">
        <v>111</v>
      </c>
      <c r="B50" s="183" t="s">
        <v>235</v>
      </c>
      <c r="C50" s="184" t="s">
        <v>232</v>
      </c>
      <c r="D50" s="301">
        <v>43167</v>
      </c>
      <c r="E50" s="116">
        <f t="shared" si="0"/>
        <v>-12</v>
      </c>
      <c r="F50" s="179">
        <v>4</v>
      </c>
      <c r="G50" s="179">
        <v>2</v>
      </c>
      <c r="H50" s="179">
        <v>2</v>
      </c>
      <c r="I50" s="179">
        <v>2</v>
      </c>
      <c r="J50" s="179">
        <v>1</v>
      </c>
      <c r="K50" s="278">
        <v>43195</v>
      </c>
      <c r="L50" s="194" t="s">
        <v>82</v>
      </c>
      <c r="M50" s="225" t="s">
        <v>557</v>
      </c>
      <c r="N50" s="172" t="s">
        <v>439</v>
      </c>
      <c r="O50" s="17" t="s">
        <v>255</v>
      </c>
      <c r="P50" s="17" t="s">
        <v>105</v>
      </c>
      <c r="Q50" s="18" t="s">
        <v>115</v>
      </c>
      <c r="R50" s="18" t="s">
        <v>115</v>
      </c>
      <c r="S50" s="363" t="s">
        <v>225</v>
      </c>
      <c r="T50" s="212"/>
    </row>
    <row r="51" spans="1:20" s="11" customFormat="1" ht="20.100000000000001" customHeight="1" outlineLevel="1">
      <c r="A51" s="49" t="s">
        <v>166</v>
      </c>
      <c r="B51" s="50"/>
      <c r="C51" s="50"/>
      <c r="D51" s="307"/>
      <c r="E51" s="131"/>
      <c r="F51" s="50"/>
      <c r="G51" s="50"/>
      <c r="H51" s="50"/>
      <c r="I51" s="50"/>
      <c r="J51" s="50"/>
      <c r="K51" s="284"/>
      <c r="L51" s="50"/>
      <c r="M51" s="50"/>
      <c r="N51" s="50"/>
      <c r="O51" s="50"/>
      <c r="P51" s="50"/>
      <c r="Q51" s="50"/>
      <c r="R51" s="50"/>
      <c r="S51" s="51"/>
    </row>
    <row r="52" spans="1:20" s="12" customFormat="1" ht="36.75" customHeight="1" outlineLevel="1">
      <c r="A52" s="179" t="s">
        <v>112</v>
      </c>
      <c r="B52" s="180" t="s">
        <v>234</v>
      </c>
      <c r="C52" s="184" t="s">
        <v>233</v>
      </c>
      <c r="D52" s="301">
        <f>WORKDAY(K52,E52,swieta!$A$2:$A$142)</f>
        <v>43187</v>
      </c>
      <c r="E52" s="116">
        <f t="shared" si="0"/>
        <v>-5</v>
      </c>
      <c r="F52" s="179">
        <v>2</v>
      </c>
      <c r="G52" s="179">
        <v>1</v>
      </c>
      <c r="H52" s="179"/>
      <c r="I52" s="179"/>
      <c r="J52" s="179">
        <v>1</v>
      </c>
      <c r="K52" s="278">
        <v>43195</v>
      </c>
      <c r="L52" s="194" t="s">
        <v>96</v>
      </c>
      <c r="M52" s="18" t="s">
        <v>95</v>
      </c>
      <c r="N52" s="32"/>
      <c r="O52" s="18" t="s">
        <v>256</v>
      </c>
      <c r="P52" s="18" t="s">
        <v>105</v>
      </c>
      <c r="Q52" s="18" t="s">
        <v>115</v>
      </c>
      <c r="R52" s="17" t="s">
        <v>115</v>
      </c>
      <c r="S52" s="363" t="s">
        <v>225</v>
      </c>
      <c r="T52" s="212"/>
    </row>
    <row r="53" spans="1:20" s="12" customFormat="1" ht="45" customHeight="1" outlineLevel="1">
      <c r="A53" s="179" t="s">
        <v>113</v>
      </c>
      <c r="B53" s="180" t="s">
        <v>16</v>
      </c>
      <c r="C53" s="184" t="s">
        <v>16</v>
      </c>
      <c r="D53" s="301">
        <v>43167</v>
      </c>
      <c r="E53" s="116">
        <f t="shared" si="0"/>
        <v>-12</v>
      </c>
      <c r="F53" s="179">
        <v>4</v>
      </c>
      <c r="G53" s="179">
        <v>2</v>
      </c>
      <c r="H53" s="179">
        <v>2</v>
      </c>
      <c r="I53" s="179">
        <v>2</v>
      </c>
      <c r="J53" s="179">
        <v>1</v>
      </c>
      <c r="K53" s="278">
        <v>43195</v>
      </c>
      <c r="L53" s="194" t="s">
        <v>82</v>
      </c>
      <c r="M53" s="173" t="s">
        <v>519</v>
      </c>
      <c r="N53" s="172" t="s">
        <v>439</v>
      </c>
      <c r="O53" s="18" t="s">
        <v>257</v>
      </c>
      <c r="P53" s="18" t="s">
        <v>105</v>
      </c>
      <c r="Q53" s="18" t="s">
        <v>115</v>
      </c>
      <c r="R53" s="17" t="s">
        <v>115</v>
      </c>
      <c r="S53" s="363" t="s">
        <v>225</v>
      </c>
    </row>
    <row r="54" spans="1:20" s="11" customFormat="1" ht="20.100000000000001" customHeight="1" outlineLevel="1">
      <c r="A54" s="49" t="s">
        <v>161</v>
      </c>
      <c r="B54" s="50"/>
      <c r="C54" s="50"/>
      <c r="D54" s="307"/>
      <c r="E54" s="131"/>
      <c r="F54" s="50"/>
      <c r="G54" s="50"/>
      <c r="H54" s="50"/>
      <c r="I54" s="50"/>
      <c r="J54" s="50"/>
      <c r="K54" s="284"/>
      <c r="L54" s="50"/>
      <c r="M54" s="50"/>
      <c r="N54" s="50"/>
      <c r="O54" s="50"/>
      <c r="P54" s="50"/>
      <c r="Q54" s="50"/>
      <c r="R54" s="50"/>
      <c r="S54" s="51"/>
      <c r="T54" s="57"/>
    </row>
    <row r="55" spans="1:20" s="12" customFormat="1" ht="49.5" customHeight="1" outlineLevel="1">
      <c r="A55" s="421" t="s">
        <v>238</v>
      </c>
      <c r="B55" s="395" t="s">
        <v>236</v>
      </c>
      <c r="C55" s="420" t="s">
        <v>336</v>
      </c>
      <c r="D55" s="404">
        <f>WORKDAY(K55,E55,swieta!$A$2:$A$142)</f>
        <v>43178</v>
      </c>
      <c r="E55" s="422">
        <f t="shared" si="0"/>
        <v>-12</v>
      </c>
      <c r="F55" s="421">
        <v>4</v>
      </c>
      <c r="G55" s="421">
        <v>2</v>
      </c>
      <c r="H55" s="421">
        <v>2</v>
      </c>
      <c r="I55" s="421">
        <v>2</v>
      </c>
      <c r="J55" s="421">
        <v>1</v>
      </c>
      <c r="K55" s="428">
        <v>43195</v>
      </c>
      <c r="L55" s="194" t="s">
        <v>237</v>
      </c>
      <c r="M55" s="383" t="s">
        <v>558</v>
      </c>
      <c r="N55" s="172"/>
      <c r="O55" s="173" t="s">
        <v>258</v>
      </c>
      <c r="P55" s="407" t="s">
        <v>105</v>
      </c>
      <c r="Q55" s="407" t="s">
        <v>118</v>
      </c>
      <c r="R55" s="407" t="s">
        <v>115</v>
      </c>
      <c r="S55" s="421" t="s">
        <v>226</v>
      </c>
      <c r="T55" s="212"/>
    </row>
    <row r="56" spans="1:20" s="12" customFormat="1" ht="48.75" customHeight="1" outlineLevel="1">
      <c r="A56" s="421"/>
      <c r="B56" s="395"/>
      <c r="C56" s="420"/>
      <c r="D56" s="405"/>
      <c r="E56" s="423"/>
      <c r="F56" s="421"/>
      <c r="G56" s="421"/>
      <c r="H56" s="421"/>
      <c r="I56" s="421"/>
      <c r="J56" s="421"/>
      <c r="K56" s="428"/>
      <c r="L56" s="194" t="s">
        <v>90</v>
      </c>
      <c r="M56" s="384"/>
      <c r="N56" s="172"/>
      <c r="O56" s="173" t="s">
        <v>259</v>
      </c>
      <c r="P56" s="407"/>
      <c r="Q56" s="407"/>
      <c r="R56" s="407"/>
      <c r="S56" s="421"/>
      <c r="T56" s="212"/>
    </row>
    <row r="57" spans="1:20" s="12" customFormat="1" ht="47.25" customHeight="1" outlineLevel="1">
      <c r="A57" s="421"/>
      <c r="B57" s="395"/>
      <c r="C57" s="420"/>
      <c r="D57" s="405"/>
      <c r="E57" s="423"/>
      <c r="F57" s="421"/>
      <c r="G57" s="421"/>
      <c r="H57" s="421"/>
      <c r="I57" s="421"/>
      <c r="J57" s="421"/>
      <c r="K57" s="428"/>
      <c r="L57" s="194" t="s">
        <v>87</v>
      </c>
      <c r="M57" s="384"/>
      <c r="N57" s="172"/>
      <c r="O57" s="173" t="s">
        <v>259</v>
      </c>
      <c r="P57" s="407"/>
      <c r="Q57" s="407"/>
      <c r="R57" s="407"/>
      <c r="S57" s="421"/>
    </row>
    <row r="58" spans="1:20" s="12" customFormat="1" ht="48.75" customHeight="1" outlineLevel="1">
      <c r="A58" s="421"/>
      <c r="B58" s="395"/>
      <c r="C58" s="420"/>
      <c r="D58" s="405"/>
      <c r="E58" s="423"/>
      <c r="F58" s="421"/>
      <c r="G58" s="421"/>
      <c r="H58" s="421"/>
      <c r="I58" s="421"/>
      <c r="J58" s="421"/>
      <c r="K58" s="428"/>
      <c r="L58" s="194" t="s">
        <v>17</v>
      </c>
      <c r="M58" s="384"/>
      <c r="N58" s="172"/>
      <c r="O58" s="173" t="s">
        <v>259</v>
      </c>
      <c r="P58" s="407"/>
      <c r="Q58" s="407"/>
      <c r="R58" s="407"/>
      <c r="S58" s="421"/>
    </row>
    <row r="59" spans="1:20" s="12" customFormat="1" ht="47.25" customHeight="1" outlineLevel="1">
      <c r="A59" s="421"/>
      <c r="B59" s="395"/>
      <c r="C59" s="420"/>
      <c r="D59" s="405"/>
      <c r="E59" s="423"/>
      <c r="F59" s="421"/>
      <c r="G59" s="421"/>
      <c r="H59" s="421"/>
      <c r="I59" s="421"/>
      <c r="J59" s="421"/>
      <c r="K59" s="428"/>
      <c r="L59" s="194" t="s">
        <v>82</v>
      </c>
      <c r="M59" s="385"/>
      <c r="N59" s="172"/>
      <c r="O59" s="173" t="s">
        <v>259</v>
      </c>
      <c r="P59" s="407"/>
      <c r="Q59" s="407"/>
      <c r="R59" s="407"/>
      <c r="S59" s="421"/>
    </row>
    <row r="60" spans="1:20" s="12" customFormat="1" ht="46.5" customHeight="1" outlineLevel="1">
      <c r="A60" s="421"/>
      <c r="B60" s="395"/>
      <c r="C60" s="420"/>
      <c r="D60" s="406"/>
      <c r="E60" s="424"/>
      <c r="F60" s="421"/>
      <c r="G60" s="421"/>
      <c r="H60" s="421"/>
      <c r="I60" s="421"/>
      <c r="J60" s="421"/>
      <c r="K60" s="428"/>
      <c r="L60" s="194" t="s">
        <v>91</v>
      </c>
      <c r="M60" s="173" t="s">
        <v>473</v>
      </c>
      <c r="N60" s="172" t="s">
        <v>114</v>
      </c>
      <c r="O60" s="173" t="s">
        <v>259</v>
      </c>
      <c r="P60" s="407"/>
      <c r="Q60" s="407"/>
      <c r="R60" s="407"/>
      <c r="S60" s="421"/>
    </row>
    <row r="61" spans="1:20" s="73" customFormat="1" ht="20.100000000000001" customHeight="1">
      <c r="A61" s="65" t="s">
        <v>165</v>
      </c>
      <c r="B61" s="71"/>
      <c r="C61" s="71"/>
      <c r="D61" s="305"/>
      <c r="E61" s="129"/>
      <c r="F61" s="71"/>
      <c r="G61" s="71"/>
      <c r="H61" s="71"/>
      <c r="I61" s="71"/>
      <c r="J61" s="71"/>
      <c r="K61" s="281"/>
      <c r="L61" s="71"/>
      <c r="M61" s="71"/>
      <c r="N61" s="71"/>
      <c r="O61" s="71" t="s">
        <v>267</v>
      </c>
      <c r="P61" s="71"/>
      <c r="Q61" s="71"/>
      <c r="R61" s="71"/>
      <c r="S61" s="72"/>
      <c r="T61" s="34"/>
    </row>
    <row r="62" spans="1:20" s="73" customFormat="1" ht="20.100000000000001" customHeight="1" outlineLevel="1">
      <c r="A62" s="62" t="s">
        <v>162</v>
      </c>
      <c r="B62" s="64"/>
      <c r="C62" s="63"/>
      <c r="D62" s="306"/>
      <c r="E62" s="130"/>
      <c r="F62" s="63"/>
      <c r="G62" s="63"/>
      <c r="H62" s="63"/>
      <c r="I62" s="63"/>
      <c r="J62" s="63"/>
      <c r="K62" s="282"/>
      <c r="L62" s="63"/>
      <c r="M62" s="63"/>
      <c r="N62" s="63"/>
      <c r="O62" s="63" t="s">
        <v>241</v>
      </c>
      <c r="P62" s="63"/>
      <c r="Q62" s="63"/>
      <c r="R62" s="63"/>
      <c r="S62" s="209"/>
      <c r="T62" s="34"/>
    </row>
    <row r="63" spans="1:20" s="12" customFormat="1" ht="102" outlineLevel="2">
      <c r="A63" s="179" t="s">
        <v>239</v>
      </c>
      <c r="B63" s="182" t="s">
        <v>504</v>
      </c>
      <c r="C63" s="182" t="s">
        <v>516</v>
      </c>
      <c r="D63" s="301">
        <f>WORKDAY(K63,E63,swieta!$A$2:$A$142)</f>
        <v>43480</v>
      </c>
      <c r="E63" s="116">
        <f t="shared" si="0"/>
        <v>-12</v>
      </c>
      <c r="F63" s="179">
        <v>5</v>
      </c>
      <c r="G63" s="179">
        <v>2</v>
      </c>
      <c r="H63" s="179">
        <v>2</v>
      </c>
      <c r="I63" s="179">
        <v>1</v>
      </c>
      <c r="J63" s="179">
        <v>1</v>
      </c>
      <c r="K63" s="278">
        <v>43496</v>
      </c>
      <c r="L63" s="138" t="s">
        <v>82</v>
      </c>
      <c r="M63" s="227" t="s">
        <v>559</v>
      </c>
      <c r="N63" s="388" t="s">
        <v>517</v>
      </c>
      <c r="O63" s="388" t="s">
        <v>486</v>
      </c>
      <c r="P63" s="388" t="s">
        <v>105</v>
      </c>
      <c r="Q63" s="383" t="s">
        <v>118</v>
      </c>
      <c r="R63" s="388" t="s">
        <v>115</v>
      </c>
      <c r="S63" s="388" t="s">
        <v>243</v>
      </c>
      <c r="T63" s="212"/>
    </row>
    <row r="64" spans="1:20" s="12" customFormat="1" ht="102" outlineLevel="2">
      <c r="A64" s="179" t="s">
        <v>239</v>
      </c>
      <c r="B64" s="182" t="s">
        <v>505</v>
      </c>
      <c r="C64" s="182" t="s">
        <v>502</v>
      </c>
      <c r="D64" s="299">
        <f>WORKDAY(K64,E64,swieta!$A$2:$A$52)</f>
        <v>43720</v>
      </c>
      <c r="E64" s="116">
        <f t="shared" si="0"/>
        <v>-12</v>
      </c>
      <c r="F64" s="179">
        <v>5</v>
      </c>
      <c r="G64" s="179">
        <v>2</v>
      </c>
      <c r="H64" s="179">
        <v>2</v>
      </c>
      <c r="I64" s="179">
        <v>1</v>
      </c>
      <c r="J64" s="179">
        <v>1</v>
      </c>
      <c r="K64" s="278">
        <v>43738</v>
      </c>
      <c r="L64" s="138" t="s">
        <v>82</v>
      </c>
      <c r="M64" s="171" t="s">
        <v>560</v>
      </c>
      <c r="N64" s="389"/>
      <c r="O64" s="389"/>
      <c r="P64" s="389"/>
      <c r="Q64" s="384"/>
      <c r="R64" s="389"/>
      <c r="S64" s="389"/>
      <c r="T64" s="212"/>
    </row>
    <row r="65" spans="1:20" s="12" customFormat="1" ht="127.5" outlineLevel="1">
      <c r="A65" s="179" t="s">
        <v>239</v>
      </c>
      <c r="B65" s="182" t="s">
        <v>506</v>
      </c>
      <c r="C65" s="182" t="s">
        <v>503</v>
      </c>
      <c r="D65" s="299">
        <f>WORKDAY(K65,E65,swieta!$A$2:$A$52)</f>
        <v>43903</v>
      </c>
      <c r="E65" s="116">
        <f t="shared" si="0"/>
        <v>-12</v>
      </c>
      <c r="F65" s="179">
        <v>5</v>
      </c>
      <c r="G65" s="179">
        <v>2</v>
      </c>
      <c r="H65" s="179">
        <v>2</v>
      </c>
      <c r="I65" s="179">
        <v>1</v>
      </c>
      <c r="J65" s="179">
        <v>1</v>
      </c>
      <c r="K65" s="278">
        <v>43921</v>
      </c>
      <c r="L65" s="138" t="s">
        <v>82</v>
      </c>
      <c r="M65" s="171" t="s">
        <v>561</v>
      </c>
      <c r="N65" s="391"/>
      <c r="O65" s="391"/>
      <c r="P65" s="391"/>
      <c r="Q65" s="385"/>
      <c r="R65" s="391"/>
      <c r="S65" s="391"/>
      <c r="T65" s="212"/>
    </row>
    <row r="66" spans="1:20" s="11" customFormat="1" ht="20.100000000000001" customHeight="1" outlineLevel="1">
      <c r="A66" s="62" t="s">
        <v>163</v>
      </c>
      <c r="B66" s="63"/>
      <c r="C66" s="63"/>
      <c r="D66" s="306"/>
      <c r="E66" s="130"/>
      <c r="F66" s="63"/>
      <c r="G66" s="63"/>
      <c r="H66" s="63"/>
      <c r="I66" s="63"/>
      <c r="J66" s="63"/>
      <c r="K66" s="282"/>
      <c r="L66" s="63"/>
      <c r="M66" s="63"/>
      <c r="N66" s="63"/>
      <c r="O66" s="63" t="s">
        <v>269</v>
      </c>
      <c r="P66" s="63"/>
      <c r="Q66" s="63"/>
      <c r="R66" s="63"/>
      <c r="S66" s="209"/>
    </row>
    <row r="67" spans="1:20" s="11" customFormat="1" ht="84.75" customHeight="1" outlineLevel="2">
      <c r="A67" s="421" t="s">
        <v>34</v>
      </c>
      <c r="B67" s="420" t="s">
        <v>507</v>
      </c>
      <c r="C67" s="182" t="s">
        <v>263</v>
      </c>
      <c r="D67" s="428">
        <f>WORKDAY(K67,E67,swieta!$A$2:$A$142)</f>
        <v>43480</v>
      </c>
      <c r="E67" s="458">
        <f t="shared" si="0"/>
        <v>-12</v>
      </c>
      <c r="F67" s="421">
        <v>5</v>
      </c>
      <c r="G67" s="421">
        <v>2</v>
      </c>
      <c r="H67" s="421">
        <v>2</v>
      </c>
      <c r="I67" s="421">
        <v>1</v>
      </c>
      <c r="J67" s="421">
        <v>1</v>
      </c>
      <c r="K67" s="461">
        <v>43496</v>
      </c>
      <c r="L67" s="138" t="s">
        <v>92</v>
      </c>
      <c r="M67" s="382" t="s">
        <v>562</v>
      </c>
      <c r="N67" s="388" t="s">
        <v>494</v>
      </c>
      <c r="O67" s="388" t="s">
        <v>487</v>
      </c>
      <c r="P67" s="388" t="s">
        <v>105</v>
      </c>
      <c r="Q67" s="383" t="s">
        <v>115</v>
      </c>
      <c r="R67" s="383" t="s">
        <v>118</v>
      </c>
      <c r="S67" s="388" t="s">
        <v>243</v>
      </c>
      <c r="T67" s="57"/>
    </row>
    <row r="68" spans="1:20" s="11" customFormat="1" ht="84.75" customHeight="1" outlineLevel="2">
      <c r="A68" s="421"/>
      <c r="B68" s="420"/>
      <c r="C68" s="89" t="s">
        <v>264</v>
      </c>
      <c r="D68" s="428">
        <f>WORKDAY(K68,E68,swieta!$A$2:$A$42)</f>
        <v>0</v>
      </c>
      <c r="E68" s="458"/>
      <c r="F68" s="421"/>
      <c r="G68" s="421"/>
      <c r="H68" s="421"/>
      <c r="I68" s="421"/>
      <c r="J68" s="421"/>
      <c r="K68" s="461"/>
      <c r="L68" s="138" t="s">
        <v>82</v>
      </c>
      <c r="M68" s="382"/>
      <c r="N68" s="391"/>
      <c r="O68" s="391"/>
      <c r="P68" s="391"/>
      <c r="Q68" s="385"/>
      <c r="R68" s="385"/>
      <c r="S68" s="391"/>
      <c r="T68" s="57"/>
    </row>
    <row r="69" spans="1:20" s="11" customFormat="1" ht="50.25" customHeight="1" outlineLevel="2">
      <c r="A69" s="433" t="s">
        <v>34</v>
      </c>
      <c r="B69" s="442" t="s">
        <v>508</v>
      </c>
      <c r="C69" s="89" t="s">
        <v>263</v>
      </c>
      <c r="D69" s="428">
        <f>WORKDAY(K69,E69,swieta!$A$2:$A$52)</f>
        <v>43720</v>
      </c>
      <c r="E69" s="458">
        <f t="shared" ref="E69" si="1">-SUM(F69:J69)-1</f>
        <v>-12</v>
      </c>
      <c r="F69" s="460">
        <v>5</v>
      </c>
      <c r="G69" s="460">
        <v>2</v>
      </c>
      <c r="H69" s="460">
        <v>2</v>
      </c>
      <c r="I69" s="460">
        <v>1</v>
      </c>
      <c r="J69" s="460">
        <v>1</v>
      </c>
      <c r="K69" s="461">
        <v>43738</v>
      </c>
      <c r="L69" s="138" t="s">
        <v>92</v>
      </c>
      <c r="M69" s="382" t="s">
        <v>474</v>
      </c>
      <c r="N69" s="388" t="s">
        <v>494</v>
      </c>
      <c r="O69" s="388" t="s">
        <v>487</v>
      </c>
      <c r="P69" s="388" t="s">
        <v>105</v>
      </c>
      <c r="Q69" s="383" t="s">
        <v>115</v>
      </c>
      <c r="R69" s="383" t="s">
        <v>118</v>
      </c>
      <c r="S69" s="388" t="s">
        <v>243</v>
      </c>
      <c r="T69" s="57"/>
    </row>
    <row r="70" spans="1:20" s="11" customFormat="1" ht="106.5" customHeight="1" outlineLevel="2">
      <c r="A70" s="434"/>
      <c r="B70" s="444"/>
      <c r="C70" s="89" t="s">
        <v>264</v>
      </c>
      <c r="D70" s="428">
        <f>WORKDAY(K70,E70,swieta!$A$2:$A$42)</f>
        <v>0</v>
      </c>
      <c r="E70" s="458"/>
      <c r="F70" s="460"/>
      <c r="G70" s="460"/>
      <c r="H70" s="460"/>
      <c r="I70" s="460"/>
      <c r="J70" s="460"/>
      <c r="K70" s="461"/>
      <c r="L70" s="138" t="s">
        <v>82</v>
      </c>
      <c r="M70" s="382"/>
      <c r="N70" s="391"/>
      <c r="O70" s="391"/>
      <c r="P70" s="391"/>
      <c r="Q70" s="385"/>
      <c r="R70" s="385"/>
      <c r="S70" s="391"/>
      <c r="T70" s="57"/>
    </row>
    <row r="71" spans="1:20" s="11" customFormat="1" ht="80.25" customHeight="1" outlineLevel="2">
      <c r="A71" s="433" t="s">
        <v>34</v>
      </c>
      <c r="B71" s="442" t="s">
        <v>509</v>
      </c>
      <c r="C71" s="89" t="s">
        <v>263</v>
      </c>
      <c r="D71" s="428">
        <f>WORKDAY(K71,E71,swieta!$A$2:$A$52)</f>
        <v>43903</v>
      </c>
      <c r="E71" s="458">
        <f t="shared" ref="E71" si="2">-SUM(F71:J71)-1</f>
        <v>-12</v>
      </c>
      <c r="F71" s="460">
        <v>5</v>
      </c>
      <c r="G71" s="460">
        <v>2</v>
      </c>
      <c r="H71" s="460">
        <v>2</v>
      </c>
      <c r="I71" s="460">
        <v>1</v>
      </c>
      <c r="J71" s="460">
        <v>1</v>
      </c>
      <c r="K71" s="461">
        <v>43921</v>
      </c>
      <c r="L71" s="138" t="s">
        <v>92</v>
      </c>
      <c r="M71" s="382" t="s">
        <v>474</v>
      </c>
      <c r="N71" s="388" t="s">
        <v>494</v>
      </c>
      <c r="O71" s="388" t="s">
        <v>487</v>
      </c>
      <c r="P71" s="388" t="s">
        <v>105</v>
      </c>
      <c r="Q71" s="383" t="s">
        <v>115</v>
      </c>
      <c r="R71" s="383" t="s">
        <v>118</v>
      </c>
      <c r="S71" s="388" t="s">
        <v>243</v>
      </c>
      <c r="T71" s="57"/>
    </row>
    <row r="72" spans="1:20" s="11" customFormat="1" ht="80.25" customHeight="1" outlineLevel="2">
      <c r="A72" s="434"/>
      <c r="B72" s="444"/>
      <c r="C72" s="89" t="s">
        <v>264</v>
      </c>
      <c r="D72" s="428">
        <f>WORKDAY(K72,E72,swieta!$A$2:$A$42)</f>
        <v>0</v>
      </c>
      <c r="E72" s="458"/>
      <c r="F72" s="460"/>
      <c r="G72" s="460"/>
      <c r="H72" s="460"/>
      <c r="I72" s="460"/>
      <c r="J72" s="460"/>
      <c r="K72" s="461"/>
      <c r="L72" s="138" t="s">
        <v>82</v>
      </c>
      <c r="M72" s="382"/>
      <c r="N72" s="391"/>
      <c r="O72" s="391"/>
      <c r="P72" s="391"/>
      <c r="Q72" s="385"/>
      <c r="R72" s="385"/>
      <c r="S72" s="391"/>
      <c r="T72" s="57"/>
    </row>
    <row r="73" spans="1:20" s="11" customFormat="1" ht="20.100000000000001" customHeight="1" outlineLevel="1">
      <c r="A73" s="60" t="s">
        <v>164</v>
      </c>
      <c r="B73" s="59"/>
      <c r="C73" s="59"/>
      <c r="D73" s="307"/>
      <c r="E73" s="131"/>
      <c r="F73" s="59"/>
      <c r="G73" s="59"/>
      <c r="H73" s="59"/>
      <c r="I73" s="59"/>
      <c r="J73" s="59"/>
      <c r="K73" s="285"/>
      <c r="L73" s="59"/>
      <c r="M73" s="59"/>
      <c r="N73" s="59"/>
      <c r="O73" s="59"/>
      <c r="P73" s="59"/>
      <c r="Q73" s="59"/>
      <c r="R73" s="59"/>
      <c r="S73" s="377"/>
      <c r="T73" s="57"/>
    </row>
    <row r="74" spans="1:20" s="11" customFormat="1" ht="79.5" customHeight="1" outlineLevel="1">
      <c r="A74" s="460" t="s">
        <v>260</v>
      </c>
      <c r="B74" s="184" t="s">
        <v>563</v>
      </c>
      <c r="C74" s="89" t="s">
        <v>574</v>
      </c>
      <c r="D74" s="299" t="s">
        <v>567</v>
      </c>
      <c r="E74" s="177">
        <f>-SUM(F74:J74)</f>
        <v>-16</v>
      </c>
      <c r="F74" s="179">
        <v>10</v>
      </c>
      <c r="G74" s="179">
        <v>6</v>
      </c>
      <c r="H74" s="179"/>
      <c r="I74" s="179"/>
      <c r="J74" s="179"/>
      <c r="K74" s="286" t="s">
        <v>568</v>
      </c>
      <c r="L74" s="459" t="s">
        <v>88</v>
      </c>
      <c r="M74" s="382" t="s">
        <v>565</v>
      </c>
      <c r="N74" s="382" t="s">
        <v>566</v>
      </c>
      <c r="O74" s="382" t="s">
        <v>488</v>
      </c>
      <c r="P74" s="382" t="s">
        <v>105</v>
      </c>
      <c r="Q74" s="390" t="s">
        <v>115</v>
      </c>
      <c r="R74" s="382" t="s">
        <v>115</v>
      </c>
      <c r="S74" s="382" t="s">
        <v>265</v>
      </c>
      <c r="T74" s="57"/>
    </row>
    <row r="75" spans="1:20" s="11" customFormat="1" ht="79.5" customHeight="1" outlineLevel="1">
      <c r="A75" s="460"/>
      <c r="B75" s="184" t="s">
        <v>564</v>
      </c>
      <c r="C75" s="89" t="s">
        <v>575</v>
      </c>
      <c r="D75" s="299" t="s">
        <v>569</v>
      </c>
      <c r="E75" s="177">
        <f>-SUM(F75:J75)</f>
        <v>-11</v>
      </c>
      <c r="F75" s="163">
        <v>3</v>
      </c>
      <c r="G75" s="163">
        <v>3</v>
      </c>
      <c r="H75" s="163">
        <v>2</v>
      </c>
      <c r="I75" s="163">
        <v>2</v>
      </c>
      <c r="J75" s="163">
        <v>1</v>
      </c>
      <c r="K75" s="286" t="s">
        <v>570</v>
      </c>
      <c r="L75" s="459"/>
      <c r="M75" s="382"/>
      <c r="N75" s="382"/>
      <c r="O75" s="382"/>
      <c r="P75" s="382"/>
      <c r="Q75" s="390"/>
      <c r="R75" s="382"/>
      <c r="S75" s="382"/>
      <c r="T75" s="57"/>
    </row>
    <row r="76" spans="1:20" s="11" customFormat="1" ht="38.25" outlineLevel="1">
      <c r="A76" s="382" t="s">
        <v>35</v>
      </c>
      <c r="B76" s="425" t="s">
        <v>87</v>
      </c>
      <c r="C76" s="89" t="s">
        <v>571</v>
      </c>
      <c r="D76" s="299">
        <f>WORKDAY(K76,E76,swieta!$A$2:$A$142)</f>
        <v>43423</v>
      </c>
      <c r="E76" s="135">
        <f>-SUM(F76:J76)</f>
        <v>-7</v>
      </c>
      <c r="F76" s="179">
        <v>3</v>
      </c>
      <c r="G76" s="179">
        <v>3</v>
      </c>
      <c r="H76" s="179">
        <v>1</v>
      </c>
      <c r="I76" s="179"/>
      <c r="J76" s="179"/>
      <c r="K76" s="278">
        <v>43432</v>
      </c>
      <c r="L76" s="459" t="s">
        <v>87</v>
      </c>
      <c r="M76" s="382"/>
      <c r="N76" s="382" t="s">
        <v>576</v>
      </c>
      <c r="O76" s="382" t="s">
        <v>266</v>
      </c>
      <c r="P76" s="382" t="s">
        <v>105</v>
      </c>
      <c r="Q76" s="390" t="s">
        <v>115</v>
      </c>
      <c r="R76" s="382" t="s">
        <v>115</v>
      </c>
      <c r="S76" s="390" t="s">
        <v>265</v>
      </c>
      <c r="T76" s="57"/>
    </row>
    <row r="77" spans="1:20" s="11" customFormat="1" ht="38.25" outlineLevel="1">
      <c r="A77" s="382"/>
      <c r="B77" s="425"/>
      <c r="C77" s="164" t="s">
        <v>572</v>
      </c>
      <c r="D77" s="299">
        <f>WORKDAY(K77,E77,swieta!$A$2:$A$52)</f>
        <v>43656</v>
      </c>
      <c r="E77" s="135">
        <f>-SUM(F77:J77)</f>
        <v>-11</v>
      </c>
      <c r="F77" s="179">
        <v>3</v>
      </c>
      <c r="G77" s="179">
        <v>3</v>
      </c>
      <c r="H77" s="179">
        <v>2</v>
      </c>
      <c r="I77" s="179">
        <v>2</v>
      </c>
      <c r="J77" s="179">
        <v>1</v>
      </c>
      <c r="K77" s="278">
        <v>43671</v>
      </c>
      <c r="L77" s="459"/>
      <c r="M77" s="382"/>
      <c r="N77" s="382"/>
      <c r="O77" s="382"/>
      <c r="P77" s="382"/>
      <c r="Q77" s="390"/>
      <c r="R77" s="382"/>
      <c r="S77" s="390"/>
      <c r="T77" s="57"/>
    </row>
    <row r="78" spans="1:20" s="11" customFormat="1" ht="38.25" outlineLevel="1">
      <c r="A78" s="382"/>
      <c r="B78" s="425"/>
      <c r="C78" s="89" t="s">
        <v>573</v>
      </c>
      <c r="D78" s="299">
        <f>WORKDAY(K78,E78,swieta!$A$2:$A$52)</f>
        <v>43812</v>
      </c>
      <c r="E78" s="135">
        <f>-SUM(F78:J78)</f>
        <v>-14</v>
      </c>
      <c r="F78" s="179">
        <v>5</v>
      </c>
      <c r="G78" s="179">
        <v>3</v>
      </c>
      <c r="H78" s="179">
        <v>3</v>
      </c>
      <c r="I78" s="179">
        <v>2</v>
      </c>
      <c r="J78" s="179">
        <v>1</v>
      </c>
      <c r="K78" s="278">
        <v>43838</v>
      </c>
      <c r="L78" s="459"/>
      <c r="M78" s="382"/>
      <c r="N78" s="382"/>
      <c r="O78" s="382"/>
      <c r="P78" s="382"/>
      <c r="Q78" s="390"/>
      <c r="R78" s="382"/>
      <c r="S78" s="390"/>
      <c r="T78" s="57"/>
    </row>
    <row r="79" spans="1:20" s="11" customFormat="1" ht="58.5" customHeight="1" outlineLevel="1">
      <c r="A79" s="179" t="s">
        <v>36</v>
      </c>
      <c r="B79" s="184" t="s">
        <v>441</v>
      </c>
      <c r="C79" s="182" t="s">
        <v>442</v>
      </c>
      <c r="D79" s="299" t="s">
        <v>478</v>
      </c>
      <c r="E79" s="135"/>
      <c r="F79" s="187" t="s">
        <v>478</v>
      </c>
      <c r="G79" s="187" t="s">
        <v>478</v>
      </c>
      <c r="H79" s="187" t="s">
        <v>478</v>
      </c>
      <c r="I79" s="187" t="s">
        <v>478</v>
      </c>
      <c r="J79" s="187" t="s">
        <v>478</v>
      </c>
      <c r="K79" s="278" t="s">
        <v>478</v>
      </c>
      <c r="L79" s="138" t="s">
        <v>82</v>
      </c>
      <c r="M79" s="382"/>
      <c r="N79" s="388" t="s">
        <v>479</v>
      </c>
      <c r="O79" s="388" t="s">
        <v>409</v>
      </c>
      <c r="P79" s="388" t="s">
        <v>105</v>
      </c>
      <c r="Q79" s="383" t="s">
        <v>115</v>
      </c>
      <c r="R79" s="388" t="s">
        <v>115</v>
      </c>
      <c r="S79" s="383" t="s">
        <v>265</v>
      </c>
      <c r="T79" s="57"/>
    </row>
    <row r="80" spans="1:20" s="11" customFormat="1" ht="82.5" customHeight="1" outlineLevel="1">
      <c r="A80" s="179" t="s">
        <v>36</v>
      </c>
      <c r="B80" s="184" t="s">
        <v>497</v>
      </c>
      <c r="C80" s="164" t="s">
        <v>498</v>
      </c>
      <c r="D80" s="299" t="s">
        <v>478</v>
      </c>
      <c r="E80" s="135"/>
      <c r="F80" s="187" t="s">
        <v>478</v>
      </c>
      <c r="G80" s="187" t="s">
        <v>478</v>
      </c>
      <c r="H80" s="187" t="s">
        <v>478</v>
      </c>
      <c r="I80" s="187" t="s">
        <v>478</v>
      </c>
      <c r="J80" s="187" t="s">
        <v>478</v>
      </c>
      <c r="K80" s="278" t="s">
        <v>478</v>
      </c>
      <c r="L80" s="138" t="s">
        <v>499</v>
      </c>
      <c r="M80" s="382"/>
      <c r="N80" s="391"/>
      <c r="O80" s="391"/>
      <c r="P80" s="391"/>
      <c r="Q80" s="385"/>
      <c r="R80" s="391"/>
      <c r="S80" s="385"/>
    </row>
    <row r="81" spans="1:20" s="11" customFormat="1" ht="20.100000000000001" customHeight="1" outlineLevel="1">
      <c r="A81" s="49" t="s">
        <v>335</v>
      </c>
      <c r="B81" s="61"/>
      <c r="C81" s="61"/>
      <c r="D81" s="307"/>
      <c r="E81" s="131"/>
      <c r="F81" s="61"/>
      <c r="G81" s="61"/>
      <c r="H81" s="61"/>
      <c r="I81" s="61"/>
      <c r="J81" s="61"/>
      <c r="K81" s="287"/>
      <c r="L81" s="61"/>
      <c r="M81" s="61"/>
      <c r="N81" s="61"/>
      <c r="O81" s="61"/>
      <c r="P81" s="61"/>
      <c r="Q81" s="61"/>
      <c r="R81" s="61"/>
      <c r="S81" s="378"/>
      <c r="T81" s="19"/>
    </row>
    <row r="82" spans="1:20" s="11" customFormat="1" ht="24.95" customHeight="1" outlineLevel="1">
      <c r="A82" s="408" t="s">
        <v>477</v>
      </c>
      <c r="B82" s="417" t="s">
        <v>481</v>
      </c>
      <c r="C82" s="411" t="s">
        <v>477</v>
      </c>
      <c r="D82" s="301">
        <f>K76</f>
        <v>43432</v>
      </c>
      <c r="E82" s="116">
        <v>18</v>
      </c>
      <c r="F82" s="439" t="s">
        <v>522</v>
      </c>
      <c r="G82" s="440"/>
      <c r="H82" s="440"/>
      <c r="I82" s="440"/>
      <c r="J82" s="441"/>
      <c r="K82" s="278">
        <f>WORKDAY(D82,E82,swieta!$A$2:$A$142)</f>
        <v>43458</v>
      </c>
      <c r="L82" s="414" t="s">
        <v>477</v>
      </c>
      <c r="M82" s="417"/>
      <c r="N82" s="442" t="s">
        <v>518</v>
      </c>
      <c r="O82" s="411" t="s">
        <v>477</v>
      </c>
      <c r="P82" s="411" t="s">
        <v>477</v>
      </c>
      <c r="Q82" s="417" t="s">
        <v>115</v>
      </c>
      <c r="R82" s="417" t="s">
        <v>115</v>
      </c>
      <c r="S82" s="411"/>
      <c r="T82" s="19"/>
    </row>
    <row r="83" spans="1:20" s="11" customFormat="1" ht="24.95" customHeight="1" outlineLevel="1">
      <c r="A83" s="409"/>
      <c r="B83" s="418"/>
      <c r="C83" s="412"/>
      <c r="D83" s="301">
        <f>K77</f>
        <v>43671</v>
      </c>
      <c r="E83" s="116">
        <v>21</v>
      </c>
      <c r="F83" s="439" t="s">
        <v>522</v>
      </c>
      <c r="G83" s="440"/>
      <c r="H83" s="440"/>
      <c r="I83" s="440"/>
      <c r="J83" s="441"/>
      <c r="K83" s="288">
        <f>WORKDAY(D83,E83,swieta!$A$2:$A$142)+3</f>
        <v>43703</v>
      </c>
      <c r="L83" s="415"/>
      <c r="M83" s="418"/>
      <c r="N83" s="443"/>
      <c r="O83" s="412"/>
      <c r="P83" s="412"/>
      <c r="Q83" s="418"/>
      <c r="R83" s="418"/>
      <c r="S83" s="412"/>
      <c r="T83" s="216"/>
    </row>
    <row r="84" spans="1:20" s="11" customFormat="1" ht="24.95" customHeight="1" outlineLevel="1">
      <c r="A84" s="410"/>
      <c r="B84" s="419"/>
      <c r="C84" s="413"/>
      <c r="D84" s="299">
        <f>K78</f>
        <v>43838</v>
      </c>
      <c r="E84" s="135">
        <v>21</v>
      </c>
      <c r="F84" s="439" t="s">
        <v>522</v>
      </c>
      <c r="G84" s="440"/>
      <c r="H84" s="440"/>
      <c r="I84" s="440"/>
      <c r="J84" s="441"/>
      <c r="K84" s="278">
        <f>WORKDAY(D84,E84,swieta!$A$2:$A$142)</f>
        <v>43867</v>
      </c>
      <c r="L84" s="416"/>
      <c r="M84" s="419"/>
      <c r="N84" s="444"/>
      <c r="O84" s="413"/>
      <c r="P84" s="413"/>
      <c r="Q84" s="419"/>
      <c r="R84" s="419"/>
      <c r="S84" s="413"/>
      <c r="T84" s="19"/>
    </row>
    <row r="85" spans="1:20" s="11" customFormat="1" ht="25.5" outlineLevel="1">
      <c r="A85" s="388" t="s">
        <v>37</v>
      </c>
      <c r="B85" s="442" t="s">
        <v>444</v>
      </c>
      <c r="C85" s="148" t="s">
        <v>510</v>
      </c>
      <c r="D85" s="301">
        <f>K82</f>
        <v>43458</v>
      </c>
      <c r="E85" s="116">
        <f t="shared" ref="E85:E89" si="3">SUM(F85:J85)</f>
        <v>3</v>
      </c>
      <c r="F85" s="179">
        <v>3</v>
      </c>
      <c r="G85" s="179"/>
      <c r="H85" s="179"/>
      <c r="I85" s="179"/>
      <c r="J85" s="179"/>
      <c r="K85" s="278">
        <f>WORKDAY(D85,E85,swieta!$A$2:$A$142)</f>
        <v>43465</v>
      </c>
      <c r="L85" s="447" t="s">
        <v>82</v>
      </c>
      <c r="M85" s="402" t="s">
        <v>577</v>
      </c>
      <c r="N85" s="388"/>
      <c r="O85" s="402" t="s">
        <v>489</v>
      </c>
      <c r="P85" s="388" t="s">
        <v>105</v>
      </c>
      <c r="Q85" s="383" t="s">
        <v>115</v>
      </c>
      <c r="R85" s="388" t="s">
        <v>115</v>
      </c>
      <c r="S85" s="383" t="s">
        <v>265</v>
      </c>
      <c r="T85" s="57"/>
    </row>
    <row r="86" spans="1:20" s="11" customFormat="1" ht="25.5" outlineLevel="1">
      <c r="A86" s="389"/>
      <c r="B86" s="443"/>
      <c r="C86" s="148" t="s">
        <v>511</v>
      </c>
      <c r="D86" s="301">
        <f>K83</f>
        <v>43703</v>
      </c>
      <c r="E86" s="116">
        <f t="shared" si="3"/>
        <v>3</v>
      </c>
      <c r="F86" s="179">
        <v>3</v>
      </c>
      <c r="G86" s="179"/>
      <c r="H86" s="179"/>
      <c r="I86" s="179"/>
      <c r="J86" s="179"/>
      <c r="K86" s="278">
        <f>WORKDAY(D86,E86,swieta!$A$2:$A$142)</f>
        <v>43706</v>
      </c>
      <c r="L86" s="448"/>
      <c r="M86" s="403"/>
      <c r="N86" s="389"/>
      <c r="O86" s="403"/>
      <c r="P86" s="389"/>
      <c r="Q86" s="384"/>
      <c r="R86" s="389"/>
      <c r="S86" s="384"/>
      <c r="T86" s="57"/>
    </row>
    <row r="87" spans="1:20" s="11" customFormat="1" ht="25.5" outlineLevel="1">
      <c r="A87" s="391"/>
      <c r="B87" s="444"/>
      <c r="C87" s="148" t="s">
        <v>512</v>
      </c>
      <c r="D87" s="301">
        <f>K84</f>
        <v>43867</v>
      </c>
      <c r="E87" s="116">
        <f t="shared" si="3"/>
        <v>3</v>
      </c>
      <c r="F87" s="179">
        <v>3</v>
      </c>
      <c r="G87" s="179"/>
      <c r="H87" s="179"/>
      <c r="I87" s="179"/>
      <c r="J87" s="179"/>
      <c r="K87" s="278">
        <f>WORKDAY(D87,E87,swieta!$A$2:$A$142)</f>
        <v>43872</v>
      </c>
      <c r="L87" s="449"/>
      <c r="M87" s="403"/>
      <c r="N87" s="391"/>
      <c r="O87" s="427"/>
      <c r="P87" s="391"/>
      <c r="Q87" s="385"/>
      <c r="R87" s="391"/>
      <c r="S87" s="385"/>
      <c r="T87" s="57"/>
    </row>
    <row r="88" spans="1:20" s="11" customFormat="1" ht="38.25" outlineLevel="1">
      <c r="A88" s="388" t="s">
        <v>35</v>
      </c>
      <c r="B88" s="442" t="s">
        <v>223</v>
      </c>
      <c r="C88" s="89" t="s">
        <v>571</v>
      </c>
      <c r="D88" s="301">
        <f>WORKDAY(K85,5,swieta!$A$2:$A$142)</f>
        <v>43473</v>
      </c>
      <c r="E88" s="116">
        <f t="shared" si="3"/>
        <v>9</v>
      </c>
      <c r="F88" s="179">
        <v>5</v>
      </c>
      <c r="G88" s="179">
        <v>3</v>
      </c>
      <c r="H88" s="179"/>
      <c r="I88" s="179"/>
      <c r="J88" s="179">
        <v>1</v>
      </c>
      <c r="K88" s="278">
        <f>WORKDAY(D88,E88,swieta!$A$2:$A$142)</f>
        <v>43486</v>
      </c>
      <c r="L88" s="447" t="s">
        <v>87</v>
      </c>
      <c r="M88" s="403"/>
      <c r="N88" s="388" t="s">
        <v>495</v>
      </c>
      <c r="O88" s="388" t="s">
        <v>262</v>
      </c>
      <c r="P88" s="392" t="s">
        <v>105</v>
      </c>
      <c r="Q88" s="390" t="s">
        <v>274</v>
      </c>
      <c r="R88" s="382" t="s">
        <v>273</v>
      </c>
      <c r="S88" s="390" t="s">
        <v>265</v>
      </c>
      <c r="T88" s="57"/>
    </row>
    <row r="89" spans="1:20" s="11" customFormat="1" ht="38.25" outlineLevel="1">
      <c r="A89" s="389"/>
      <c r="B89" s="443"/>
      <c r="C89" s="89" t="s">
        <v>579</v>
      </c>
      <c r="D89" s="301">
        <f>WORKDAY(K86,5,swieta!$A$2:$A$142)</f>
        <v>43713</v>
      </c>
      <c r="E89" s="116">
        <f t="shared" si="3"/>
        <v>9</v>
      </c>
      <c r="F89" s="226">
        <v>5</v>
      </c>
      <c r="G89" s="226">
        <v>3</v>
      </c>
      <c r="H89" s="226"/>
      <c r="I89" s="226"/>
      <c r="J89" s="226">
        <v>1</v>
      </c>
      <c r="K89" s="278">
        <f>WORKDAY(D89,E89,swieta!$A$2:$A$142)</f>
        <v>43726</v>
      </c>
      <c r="L89" s="448"/>
      <c r="M89" s="403"/>
      <c r="N89" s="389"/>
      <c r="O89" s="389"/>
      <c r="P89" s="393"/>
      <c r="Q89" s="390"/>
      <c r="R89" s="382"/>
      <c r="S89" s="390"/>
    </row>
    <row r="90" spans="1:20" s="11" customFormat="1" ht="38.25" outlineLevel="1">
      <c r="A90" s="391"/>
      <c r="B90" s="444"/>
      <c r="C90" s="89" t="s">
        <v>573</v>
      </c>
      <c r="D90" s="301">
        <f>WORKDAY(K87,5,swieta!$A$2:$A$142)</f>
        <v>43879</v>
      </c>
      <c r="E90" s="116">
        <f>SUM(F90:J90)</f>
        <v>9</v>
      </c>
      <c r="F90" s="226">
        <v>5</v>
      </c>
      <c r="G90" s="226">
        <v>3</v>
      </c>
      <c r="H90" s="226"/>
      <c r="I90" s="226"/>
      <c r="J90" s="226">
        <v>1</v>
      </c>
      <c r="K90" s="278">
        <f>WORKDAY(D90,E90,swieta!$A$2:$A$142)</f>
        <v>43892</v>
      </c>
      <c r="L90" s="449"/>
      <c r="M90" s="427"/>
      <c r="N90" s="391"/>
      <c r="O90" s="391"/>
      <c r="P90" s="394"/>
      <c r="Q90" s="390"/>
      <c r="R90" s="382"/>
      <c r="S90" s="390"/>
    </row>
    <row r="91" spans="1:20" s="11" customFormat="1" ht="29.25" customHeight="1" outlineLevel="1">
      <c r="A91" s="179" t="s">
        <v>260</v>
      </c>
      <c r="B91" s="184" t="s">
        <v>229</v>
      </c>
      <c r="C91" s="89" t="s">
        <v>536</v>
      </c>
      <c r="D91" s="301" t="s">
        <v>478</v>
      </c>
      <c r="E91" s="116"/>
      <c r="F91" s="179" t="s">
        <v>478</v>
      </c>
      <c r="G91" s="179" t="s">
        <v>478</v>
      </c>
      <c r="H91" s="179" t="s">
        <v>478</v>
      </c>
      <c r="I91" s="179" t="s">
        <v>478</v>
      </c>
      <c r="J91" s="179" t="s">
        <v>478</v>
      </c>
      <c r="K91" s="278" t="s">
        <v>478</v>
      </c>
      <c r="L91" s="138" t="s">
        <v>88</v>
      </c>
      <c r="M91" s="388" t="s">
        <v>578</v>
      </c>
      <c r="N91" s="172" t="s">
        <v>261</v>
      </c>
      <c r="O91" s="174" t="s">
        <v>490</v>
      </c>
      <c r="P91" s="207" t="s">
        <v>105</v>
      </c>
      <c r="Q91" s="205" t="s">
        <v>115</v>
      </c>
      <c r="R91" s="206" t="s">
        <v>115</v>
      </c>
      <c r="S91" s="361" t="s">
        <v>265</v>
      </c>
    </row>
    <row r="92" spans="1:20" s="11" customFormat="1" ht="56.25" customHeight="1" outlineLevel="1">
      <c r="A92" s="179" t="s">
        <v>36</v>
      </c>
      <c r="B92" s="184" t="s">
        <v>500</v>
      </c>
      <c r="C92" s="182" t="s">
        <v>442</v>
      </c>
      <c r="D92" s="301" t="s">
        <v>478</v>
      </c>
      <c r="E92" s="116"/>
      <c r="F92" s="179" t="s">
        <v>478</v>
      </c>
      <c r="G92" s="179" t="s">
        <v>478</v>
      </c>
      <c r="H92" s="179" t="s">
        <v>478</v>
      </c>
      <c r="I92" s="179" t="s">
        <v>478</v>
      </c>
      <c r="J92" s="179" t="s">
        <v>478</v>
      </c>
      <c r="K92" s="278" t="s">
        <v>478</v>
      </c>
      <c r="L92" s="138" t="s">
        <v>82</v>
      </c>
      <c r="M92" s="389"/>
      <c r="N92" s="388" t="s">
        <v>480</v>
      </c>
      <c r="O92" s="388" t="s">
        <v>443</v>
      </c>
      <c r="P92" s="392" t="s">
        <v>105</v>
      </c>
      <c r="Q92" s="390" t="s">
        <v>115</v>
      </c>
      <c r="R92" s="460" t="s">
        <v>115</v>
      </c>
      <c r="S92" s="390" t="s">
        <v>265</v>
      </c>
    </row>
    <row r="93" spans="1:20" s="11" customFormat="1" ht="79.5" customHeight="1" outlineLevel="1">
      <c r="A93" s="179" t="s">
        <v>36</v>
      </c>
      <c r="B93" s="184" t="s">
        <v>497</v>
      </c>
      <c r="C93" s="164" t="s">
        <v>498</v>
      </c>
      <c r="D93" s="299" t="s">
        <v>478</v>
      </c>
      <c r="E93" s="135"/>
      <c r="F93" s="176" t="s">
        <v>478</v>
      </c>
      <c r="G93" s="176" t="s">
        <v>478</v>
      </c>
      <c r="H93" s="176" t="s">
        <v>478</v>
      </c>
      <c r="I93" s="176" t="s">
        <v>478</v>
      </c>
      <c r="J93" s="176" t="s">
        <v>478</v>
      </c>
      <c r="K93" s="278" t="s">
        <v>478</v>
      </c>
      <c r="L93" s="138" t="s">
        <v>499</v>
      </c>
      <c r="M93" s="389"/>
      <c r="N93" s="391"/>
      <c r="O93" s="391"/>
      <c r="P93" s="394"/>
      <c r="Q93" s="390"/>
      <c r="R93" s="460"/>
      <c r="S93" s="390"/>
    </row>
    <row r="94" spans="1:20" s="11" customFormat="1" ht="20.100000000000001" customHeight="1" outlineLevel="1">
      <c r="A94" s="52" t="s">
        <v>167</v>
      </c>
      <c r="B94" s="49"/>
      <c r="C94" s="50"/>
      <c r="D94" s="307"/>
      <c r="E94" s="131"/>
      <c r="F94" s="50"/>
      <c r="G94" s="51"/>
      <c r="H94" s="52"/>
      <c r="I94" s="52"/>
      <c r="J94" s="52"/>
      <c r="K94" s="289"/>
      <c r="L94" s="51"/>
      <c r="M94" s="389"/>
      <c r="N94" s="52"/>
      <c r="O94" s="52"/>
      <c r="P94" s="49"/>
      <c r="Q94" s="52"/>
      <c r="R94" s="52"/>
      <c r="S94" s="52"/>
    </row>
    <row r="95" spans="1:20" s="12" customFormat="1" ht="38.25" outlineLevel="1">
      <c r="A95" s="388" t="s">
        <v>38</v>
      </c>
      <c r="B95" s="383" t="s">
        <v>93</v>
      </c>
      <c r="C95" s="89" t="s">
        <v>571</v>
      </c>
      <c r="D95" s="299">
        <f>WORKDAY(K95,E95,swieta!$A$2:$A$142)</f>
        <v>43473</v>
      </c>
      <c r="E95" s="116">
        <f t="shared" ref="E95:E138" si="4">-SUM(F95:J95)-1</f>
        <v>-17</v>
      </c>
      <c r="F95" s="165">
        <v>10</v>
      </c>
      <c r="G95" s="165">
        <v>5</v>
      </c>
      <c r="H95" s="166"/>
      <c r="I95" s="166"/>
      <c r="J95" s="165">
        <v>1</v>
      </c>
      <c r="K95" s="278">
        <v>43496</v>
      </c>
      <c r="L95" s="447" t="s">
        <v>87</v>
      </c>
      <c r="M95" s="389"/>
      <c r="N95" s="388" t="s">
        <v>540</v>
      </c>
      <c r="O95" s="388" t="s">
        <v>491</v>
      </c>
      <c r="P95" s="392" t="s">
        <v>136</v>
      </c>
      <c r="Q95" s="390" t="s">
        <v>115</v>
      </c>
      <c r="R95" s="382" t="s">
        <v>115</v>
      </c>
      <c r="S95" s="382" t="s">
        <v>265</v>
      </c>
    </row>
    <row r="96" spans="1:20" s="12" customFormat="1" ht="38.25" outlineLevel="1">
      <c r="A96" s="389"/>
      <c r="B96" s="384"/>
      <c r="C96" s="89" t="s">
        <v>579</v>
      </c>
      <c r="D96" s="301">
        <f>D89</f>
        <v>43713</v>
      </c>
      <c r="E96" s="116">
        <f t="shared" si="4"/>
        <v>-17</v>
      </c>
      <c r="F96" s="167">
        <v>7</v>
      </c>
      <c r="G96" s="167">
        <v>3</v>
      </c>
      <c r="H96" s="167">
        <v>3</v>
      </c>
      <c r="I96" s="167">
        <v>2</v>
      </c>
      <c r="J96" s="167">
        <v>1</v>
      </c>
      <c r="K96" s="278">
        <f>WORKDAY(D96,-E96,swieta!$A$2:$A$142)</f>
        <v>43738</v>
      </c>
      <c r="L96" s="448"/>
      <c r="M96" s="389"/>
      <c r="N96" s="389"/>
      <c r="O96" s="389"/>
      <c r="P96" s="393"/>
      <c r="Q96" s="390"/>
      <c r="R96" s="382"/>
      <c r="S96" s="382"/>
    </row>
    <row r="97" spans="1:19" s="12" customFormat="1" ht="38.25" outlineLevel="1">
      <c r="A97" s="391"/>
      <c r="B97" s="385"/>
      <c r="C97" s="89" t="s">
        <v>573</v>
      </c>
      <c r="D97" s="351">
        <f>WORKDAY(K97,E97,swieta!$A$2:$A$142)</f>
        <v>43929</v>
      </c>
      <c r="E97" s="116">
        <f>-SUM(F97:J97)-1</f>
        <v>-25</v>
      </c>
      <c r="F97" s="354">
        <v>10</v>
      </c>
      <c r="G97" s="354">
        <v>5</v>
      </c>
      <c r="H97" s="354">
        <v>5</v>
      </c>
      <c r="I97" s="354">
        <v>3</v>
      </c>
      <c r="J97" s="354">
        <v>1</v>
      </c>
      <c r="K97" s="288">
        <v>43966</v>
      </c>
      <c r="L97" s="449"/>
      <c r="M97" s="389"/>
      <c r="N97" s="391"/>
      <c r="O97" s="391"/>
      <c r="P97" s="394"/>
      <c r="Q97" s="390"/>
      <c r="R97" s="382"/>
      <c r="S97" s="382"/>
    </row>
    <row r="98" spans="1:19" s="12" customFormat="1" ht="45" customHeight="1" outlineLevel="1">
      <c r="A98" s="179" t="s">
        <v>39</v>
      </c>
      <c r="B98" s="182" t="s">
        <v>230</v>
      </c>
      <c r="C98" s="182" t="s">
        <v>230</v>
      </c>
      <c r="D98" s="301" t="s">
        <v>478</v>
      </c>
      <c r="E98" s="116">
        <f t="shared" si="4"/>
        <v>-1</v>
      </c>
      <c r="F98" s="187" t="s">
        <v>478</v>
      </c>
      <c r="G98" s="187" t="s">
        <v>478</v>
      </c>
      <c r="H98" s="187" t="s">
        <v>478</v>
      </c>
      <c r="I98" s="187" t="s">
        <v>478</v>
      </c>
      <c r="J98" s="187" t="s">
        <v>478</v>
      </c>
      <c r="K98" s="278" t="s">
        <v>478</v>
      </c>
      <c r="L98" s="138" t="s">
        <v>230</v>
      </c>
      <c r="M98" s="391"/>
      <c r="N98" s="172" t="s">
        <v>581</v>
      </c>
      <c r="O98" s="90" t="s">
        <v>270</v>
      </c>
      <c r="P98" s="207" t="s">
        <v>136</v>
      </c>
      <c r="Q98" s="205" t="s">
        <v>115</v>
      </c>
      <c r="R98" s="206" t="s">
        <v>115</v>
      </c>
      <c r="S98" s="363" t="s">
        <v>265</v>
      </c>
    </row>
    <row r="99" spans="1:19" s="13" customFormat="1" ht="21" customHeight="1" outlineLevel="1">
      <c r="A99" s="103" t="s">
        <v>334</v>
      </c>
      <c r="B99" s="104"/>
      <c r="C99" s="104"/>
      <c r="D99" s="307"/>
      <c r="E99" s="131"/>
      <c r="F99" s="104"/>
      <c r="G99" s="104"/>
      <c r="H99" s="104"/>
      <c r="I99" s="104"/>
      <c r="J99" s="104"/>
      <c r="K99" s="290"/>
      <c r="L99" s="104"/>
      <c r="M99" s="104"/>
      <c r="N99" s="104"/>
      <c r="O99" s="104"/>
      <c r="P99" s="104"/>
      <c r="Q99" s="217"/>
      <c r="R99" s="217"/>
      <c r="S99" s="217"/>
    </row>
    <row r="100" spans="1:19" s="12" customFormat="1" ht="38.25" outlineLevel="1">
      <c r="A100" s="388" t="s">
        <v>40</v>
      </c>
      <c r="B100" s="445" t="s">
        <v>25</v>
      </c>
      <c r="C100" s="89" t="s">
        <v>580</v>
      </c>
      <c r="D100" s="301">
        <f>WORKDAY(K100,E100,swieta!$A$2:$A$142)</f>
        <v>43473</v>
      </c>
      <c r="E100" s="116">
        <f>-SUM(F100:J100)-1</f>
        <v>-17</v>
      </c>
      <c r="F100" s="168">
        <v>10</v>
      </c>
      <c r="G100" s="168">
        <v>5</v>
      </c>
      <c r="H100" s="169"/>
      <c r="I100" s="169"/>
      <c r="J100" s="168">
        <v>1</v>
      </c>
      <c r="K100" s="278">
        <v>43496</v>
      </c>
      <c r="L100" s="451" t="s">
        <v>231</v>
      </c>
      <c r="M100" s="454" t="s">
        <v>475</v>
      </c>
      <c r="N100" s="388" t="s">
        <v>582</v>
      </c>
      <c r="O100" s="388" t="s">
        <v>271</v>
      </c>
      <c r="P100" s="392" t="s">
        <v>136</v>
      </c>
      <c r="Q100" s="390" t="s">
        <v>115</v>
      </c>
      <c r="R100" s="382" t="s">
        <v>115</v>
      </c>
      <c r="S100" s="382" t="s">
        <v>265</v>
      </c>
    </row>
    <row r="101" spans="1:19" s="12" customFormat="1" ht="38.25" outlineLevel="1">
      <c r="A101" s="389"/>
      <c r="B101" s="450"/>
      <c r="C101" s="89" t="s">
        <v>579</v>
      </c>
      <c r="D101" s="301">
        <f>D96</f>
        <v>43713</v>
      </c>
      <c r="E101" s="116">
        <f t="shared" ref="E101:E102" si="5">-SUM(F101:J101)-1</f>
        <v>-17</v>
      </c>
      <c r="F101" s="167">
        <v>7</v>
      </c>
      <c r="G101" s="167">
        <v>3</v>
      </c>
      <c r="H101" s="167">
        <v>3</v>
      </c>
      <c r="I101" s="167">
        <v>2</v>
      </c>
      <c r="J101" s="167">
        <v>1</v>
      </c>
      <c r="K101" s="278">
        <f>WORKDAY(D101,-E101,swieta!$A$2:$A$142)</f>
        <v>43738</v>
      </c>
      <c r="L101" s="452"/>
      <c r="M101" s="454"/>
      <c r="N101" s="389"/>
      <c r="O101" s="389"/>
      <c r="P101" s="393"/>
      <c r="Q101" s="390"/>
      <c r="R101" s="382"/>
      <c r="S101" s="382"/>
    </row>
    <row r="102" spans="1:19" s="12" customFormat="1" ht="61.5" customHeight="1" outlineLevel="1">
      <c r="A102" s="391"/>
      <c r="B102" s="446"/>
      <c r="C102" s="89" t="s">
        <v>573</v>
      </c>
      <c r="D102" s="351">
        <f>WORKDAY(K102,E102,swieta!$A$2:$A$142)</f>
        <v>43944</v>
      </c>
      <c r="E102" s="116">
        <f t="shared" si="5"/>
        <v>-25</v>
      </c>
      <c r="F102" s="354">
        <v>10</v>
      </c>
      <c r="G102" s="354">
        <v>5</v>
      </c>
      <c r="H102" s="354">
        <v>5</v>
      </c>
      <c r="I102" s="354">
        <v>3</v>
      </c>
      <c r="J102" s="354">
        <v>1</v>
      </c>
      <c r="K102" s="355">
        <v>43980</v>
      </c>
      <c r="L102" s="453"/>
      <c r="M102" s="454"/>
      <c r="N102" s="391"/>
      <c r="O102" s="391"/>
      <c r="P102" s="394"/>
      <c r="Q102" s="390"/>
      <c r="R102" s="382"/>
      <c r="S102" s="382"/>
    </row>
    <row r="103" spans="1:19" s="73" customFormat="1" ht="24" customHeight="1">
      <c r="A103" s="65" t="s">
        <v>168</v>
      </c>
      <c r="B103" s="71"/>
      <c r="C103" s="71"/>
      <c r="D103" s="305"/>
      <c r="E103" s="129"/>
      <c r="F103" s="71"/>
      <c r="G103" s="71"/>
      <c r="H103" s="71"/>
      <c r="I103" s="71"/>
      <c r="J103" s="71"/>
      <c r="K103" s="281"/>
      <c r="L103" s="71"/>
      <c r="M103" s="71"/>
      <c r="N103" s="71"/>
      <c r="O103" s="71" t="s">
        <v>272</v>
      </c>
      <c r="P103" s="71"/>
      <c r="Q103" s="218"/>
      <c r="R103" s="218"/>
      <c r="S103" s="218"/>
    </row>
    <row r="104" spans="1:19" s="11" customFormat="1" ht="24" customHeight="1" outlineLevel="1">
      <c r="A104" s="60" t="s">
        <v>169</v>
      </c>
      <c r="B104" s="59"/>
      <c r="C104" s="59"/>
      <c r="D104" s="307"/>
      <c r="E104" s="131"/>
      <c r="F104" s="59"/>
      <c r="G104" s="59"/>
      <c r="H104" s="59"/>
      <c r="I104" s="59"/>
      <c r="J104" s="59"/>
      <c r="K104" s="285"/>
      <c r="L104" s="59"/>
      <c r="M104" s="59"/>
      <c r="N104" s="59"/>
      <c r="O104" s="59"/>
      <c r="P104" s="59"/>
      <c r="Q104" s="219"/>
      <c r="R104" s="219"/>
      <c r="S104" s="219"/>
    </row>
    <row r="105" spans="1:19" s="12" customFormat="1" ht="38.25" customHeight="1" outlineLevel="1">
      <c r="A105" s="382" t="s">
        <v>41</v>
      </c>
      <c r="B105" s="455" t="s">
        <v>94</v>
      </c>
      <c r="C105" s="89" t="s">
        <v>571</v>
      </c>
      <c r="D105" s="288">
        <f>WORKDAY(K105,E106,swieta!$A$2:$A$142)</f>
        <v>43787</v>
      </c>
      <c r="E105" s="367">
        <f t="shared" si="4"/>
        <v>-30</v>
      </c>
      <c r="F105" s="368">
        <v>12</v>
      </c>
      <c r="G105" s="368">
        <v>6</v>
      </c>
      <c r="H105" s="368">
        <v>7</v>
      </c>
      <c r="I105" s="368">
        <v>3</v>
      </c>
      <c r="J105" s="368">
        <v>1</v>
      </c>
      <c r="K105" s="288">
        <v>43821</v>
      </c>
      <c r="L105" s="447" t="s">
        <v>87</v>
      </c>
      <c r="M105" s="402" t="s">
        <v>275</v>
      </c>
      <c r="N105" s="388" t="s">
        <v>278</v>
      </c>
      <c r="O105" s="388" t="s">
        <v>276</v>
      </c>
      <c r="P105" s="392" t="s">
        <v>136</v>
      </c>
      <c r="Q105" s="390" t="s">
        <v>115</v>
      </c>
      <c r="R105" s="382" t="s">
        <v>115</v>
      </c>
      <c r="S105" s="382" t="s">
        <v>277</v>
      </c>
    </row>
    <row r="106" spans="1:19" s="12" customFormat="1" ht="83.25" customHeight="1" outlineLevel="1">
      <c r="A106" s="382"/>
      <c r="B106" s="456"/>
      <c r="C106" s="89" t="s">
        <v>579</v>
      </c>
      <c r="D106" s="288"/>
      <c r="E106" s="116">
        <f>-SUM(F106:J106)-1</f>
        <v>-25</v>
      </c>
      <c r="F106" s="325">
        <v>10</v>
      </c>
      <c r="G106" s="325">
        <v>5</v>
      </c>
      <c r="H106" s="325">
        <v>5</v>
      </c>
      <c r="I106" s="325">
        <v>3</v>
      </c>
      <c r="J106" s="226">
        <v>1</v>
      </c>
      <c r="K106" s="355">
        <v>44043</v>
      </c>
      <c r="L106" s="448"/>
      <c r="M106" s="403"/>
      <c r="N106" s="391"/>
      <c r="O106" s="389"/>
      <c r="P106" s="393"/>
      <c r="Q106" s="390"/>
      <c r="R106" s="382"/>
      <c r="S106" s="382"/>
    </row>
    <row r="107" spans="1:19" s="12" customFormat="1" ht="73.5" customHeight="1" outlineLevel="1">
      <c r="A107" s="179" t="s">
        <v>42</v>
      </c>
      <c r="B107" s="183" t="s">
        <v>230</v>
      </c>
      <c r="C107" s="184" t="s">
        <v>230</v>
      </c>
      <c r="D107" s="369" t="s">
        <v>478</v>
      </c>
      <c r="E107" s="370" t="s">
        <v>478</v>
      </c>
      <c r="F107" s="371" t="s">
        <v>478</v>
      </c>
      <c r="G107" s="371" t="s">
        <v>478</v>
      </c>
      <c r="H107" s="371" t="s">
        <v>478</v>
      </c>
      <c r="I107" s="371" t="s">
        <v>478</v>
      </c>
      <c r="J107" s="371" t="s">
        <v>478</v>
      </c>
      <c r="K107" s="372" t="s">
        <v>478</v>
      </c>
      <c r="L107" s="138" t="s">
        <v>230</v>
      </c>
      <c r="M107" s="17" t="s">
        <v>279</v>
      </c>
      <c r="N107" s="363" t="s">
        <v>280</v>
      </c>
      <c r="O107" s="17" t="s">
        <v>281</v>
      </c>
      <c r="P107" s="207" t="s">
        <v>136</v>
      </c>
      <c r="Q107" s="205" t="s">
        <v>115</v>
      </c>
      <c r="R107" s="206" t="s">
        <v>115</v>
      </c>
      <c r="S107" s="363" t="s">
        <v>277</v>
      </c>
    </row>
    <row r="108" spans="1:19" s="13" customFormat="1" ht="24" customHeight="1" outlineLevel="1">
      <c r="A108" s="49" t="s">
        <v>170</v>
      </c>
      <c r="B108" s="61"/>
      <c r="C108" s="61"/>
      <c r="D108" s="307"/>
      <c r="E108" s="131"/>
      <c r="F108" s="61"/>
      <c r="G108" s="61"/>
      <c r="H108" s="61"/>
      <c r="I108" s="61"/>
      <c r="J108" s="61"/>
      <c r="K108" s="287"/>
      <c r="L108" s="61"/>
      <c r="M108" s="61"/>
      <c r="N108" s="61"/>
      <c r="O108" s="61"/>
      <c r="P108" s="61"/>
      <c r="Q108" s="220"/>
      <c r="R108" s="220"/>
      <c r="S108" s="220"/>
    </row>
    <row r="109" spans="1:19" s="12" customFormat="1" ht="38.25" outlineLevel="1">
      <c r="A109" s="435" t="s">
        <v>43</v>
      </c>
      <c r="B109" s="437" t="s">
        <v>18</v>
      </c>
      <c r="C109" s="89" t="s">
        <v>571</v>
      </c>
      <c r="D109" s="299">
        <f>D105</f>
        <v>43787</v>
      </c>
      <c r="E109" s="135">
        <f t="shared" ref="E109:E110" si="6">-SUM(F109:J109)-1</f>
        <v>-30</v>
      </c>
      <c r="F109" s="226">
        <v>12</v>
      </c>
      <c r="G109" s="226">
        <v>6</v>
      </c>
      <c r="H109" s="226">
        <v>7</v>
      </c>
      <c r="I109" s="226">
        <v>3</v>
      </c>
      <c r="J109" s="226">
        <v>1</v>
      </c>
      <c r="K109" s="278">
        <f>K105</f>
        <v>43821</v>
      </c>
      <c r="L109" s="447" t="s">
        <v>231</v>
      </c>
      <c r="M109" s="402" t="s">
        <v>476</v>
      </c>
      <c r="N109" s="388" t="s">
        <v>282</v>
      </c>
      <c r="O109" s="388" t="s">
        <v>283</v>
      </c>
      <c r="P109" s="392" t="s">
        <v>136</v>
      </c>
      <c r="Q109" s="390" t="s">
        <v>115</v>
      </c>
      <c r="R109" s="390" t="s">
        <v>115</v>
      </c>
      <c r="S109" s="382" t="s">
        <v>277</v>
      </c>
    </row>
    <row r="110" spans="1:19" s="12" customFormat="1" ht="89.25" customHeight="1" outlineLevel="1">
      <c r="A110" s="436"/>
      <c r="B110" s="438"/>
      <c r="C110" s="268" t="s">
        <v>579</v>
      </c>
      <c r="D110" s="328"/>
      <c r="E110" s="116">
        <f t="shared" si="6"/>
        <v>-25</v>
      </c>
      <c r="F110" s="329">
        <v>10</v>
      </c>
      <c r="G110" s="329">
        <v>5</v>
      </c>
      <c r="H110" s="329">
        <v>5</v>
      </c>
      <c r="I110" s="329">
        <v>3</v>
      </c>
      <c r="J110" s="300">
        <v>1</v>
      </c>
      <c r="K110" s="351">
        <v>44067</v>
      </c>
      <c r="L110" s="448"/>
      <c r="M110" s="403"/>
      <c r="N110" s="389"/>
      <c r="O110" s="389"/>
      <c r="P110" s="393"/>
      <c r="Q110" s="383"/>
      <c r="R110" s="383"/>
      <c r="S110" s="388"/>
    </row>
    <row r="111" spans="1:19" s="11" customFormat="1" ht="30" customHeight="1" outlineLevel="1">
      <c r="A111" s="339"/>
      <c r="B111" s="316" t="s">
        <v>682</v>
      </c>
      <c r="C111" s="312"/>
      <c r="D111" s="297">
        <v>44056</v>
      </c>
      <c r="E111" s="313">
        <v>-20</v>
      </c>
      <c r="F111" s="295"/>
      <c r="G111" s="295"/>
      <c r="H111" s="295"/>
      <c r="I111" s="295"/>
      <c r="J111" s="295"/>
      <c r="K111" s="297">
        <f>WORKDAY(D111,-E111,swieta!$A$2:$A$142)</f>
        <v>44084</v>
      </c>
      <c r="L111" s="429"/>
      <c r="M111" s="430"/>
      <c r="N111" s="314"/>
      <c r="O111" s="314"/>
      <c r="P111" s="314"/>
      <c r="Q111" s="311"/>
      <c r="R111" s="311"/>
      <c r="S111" s="315"/>
    </row>
    <row r="112" spans="1:19" s="11" customFormat="1" ht="28.5" customHeight="1" outlineLevel="1">
      <c r="A112" s="339"/>
      <c r="B112" s="316" t="s">
        <v>683</v>
      </c>
      <c r="C112" s="312"/>
      <c r="D112" s="297">
        <v>44081</v>
      </c>
      <c r="E112" s="313">
        <v>-15</v>
      </c>
      <c r="F112" s="295"/>
      <c r="G112" s="295"/>
      <c r="H112" s="295"/>
      <c r="I112" s="295"/>
      <c r="J112" s="295"/>
      <c r="K112" s="297">
        <f>WORKDAY(D112,-E112,swieta!$A$2:$A$142)</f>
        <v>44102</v>
      </c>
      <c r="L112" s="429"/>
      <c r="M112" s="430"/>
      <c r="N112" s="314"/>
      <c r="O112" s="314"/>
      <c r="P112" s="314"/>
      <c r="Q112" s="311"/>
      <c r="R112" s="311"/>
      <c r="S112" s="315"/>
    </row>
    <row r="113" spans="1:19" s="73" customFormat="1" ht="24" customHeight="1">
      <c r="A113" s="65" t="s">
        <v>284</v>
      </c>
      <c r="B113" s="71"/>
      <c r="C113" s="71"/>
      <c r="D113" s="305"/>
      <c r="E113" s="129"/>
      <c r="F113" s="71"/>
      <c r="G113" s="71"/>
      <c r="H113" s="71"/>
      <c r="I113" s="71"/>
      <c r="J113" s="71"/>
      <c r="K113" s="281"/>
      <c r="L113" s="71"/>
      <c r="M113" s="71"/>
      <c r="N113" s="71"/>
      <c r="O113" s="71" t="s">
        <v>286</v>
      </c>
      <c r="P113" s="71"/>
      <c r="Q113" s="218"/>
      <c r="R113" s="218"/>
      <c r="S113" s="218"/>
    </row>
    <row r="114" spans="1:19" s="12" customFormat="1" ht="38.25" outlineLevel="1">
      <c r="A114" s="354" t="s">
        <v>44</v>
      </c>
      <c r="B114" s="359" t="s">
        <v>285</v>
      </c>
      <c r="C114" s="92" t="s">
        <v>536</v>
      </c>
      <c r="D114" s="333">
        <v>44050</v>
      </c>
      <c r="E114" s="302">
        <f>-SUM(F114:J114)</f>
        <v>-21</v>
      </c>
      <c r="F114" s="327">
        <v>7</v>
      </c>
      <c r="G114" s="327">
        <v>5</v>
      </c>
      <c r="H114" s="327">
        <v>5</v>
      </c>
      <c r="I114" s="327">
        <v>3</v>
      </c>
      <c r="J114" s="327">
        <v>1</v>
      </c>
      <c r="K114" s="326">
        <f>WORKDAY(D114,-E114,swieta!$A$2:$A$142)</f>
        <v>44081</v>
      </c>
      <c r="L114" s="138" t="s">
        <v>87</v>
      </c>
      <c r="M114" s="399" t="s">
        <v>681</v>
      </c>
      <c r="N114" s="388" t="s">
        <v>591</v>
      </c>
      <c r="O114" s="172" t="s">
        <v>287</v>
      </c>
      <c r="P114" s="207" t="s">
        <v>136</v>
      </c>
      <c r="Q114" s="205" t="s">
        <v>115</v>
      </c>
      <c r="R114" s="206" t="s">
        <v>115</v>
      </c>
      <c r="S114" s="363" t="s">
        <v>290</v>
      </c>
    </row>
    <row r="115" spans="1:19" s="12" customFormat="1" ht="38.25" outlineLevel="1">
      <c r="A115" s="359" t="s">
        <v>688</v>
      </c>
      <c r="B115" s="349" t="s">
        <v>289</v>
      </c>
      <c r="C115" s="182" t="s">
        <v>289</v>
      </c>
      <c r="D115" s="369" t="s">
        <v>478</v>
      </c>
      <c r="E115" s="370"/>
      <c r="F115" s="359" t="s">
        <v>478</v>
      </c>
      <c r="G115" s="359" t="s">
        <v>478</v>
      </c>
      <c r="H115" s="359" t="s">
        <v>478</v>
      </c>
      <c r="I115" s="359" t="s">
        <v>478</v>
      </c>
      <c r="J115" s="359" t="s">
        <v>478</v>
      </c>
      <c r="K115" s="372" t="s">
        <v>478</v>
      </c>
      <c r="L115" s="138" t="s">
        <v>230</v>
      </c>
      <c r="M115" s="400"/>
      <c r="N115" s="389"/>
      <c r="O115" s="172" t="s">
        <v>288</v>
      </c>
      <c r="P115" s="207" t="s">
        <v>136</v>
      </c>
      <c r="Q115" s="205" t="s">
        <v>115</v>
      </c>
      <c r="R115" s="206" t="s">
        <v>115</v>
      </c>
      <c r="S115" s="363" t="s">
        <v>290</v>
      </c>
    </row>
    <row r="116" spans="1:19" s="12" customFormat="1" ht="117.75" customHeight="1" outlineLevel="1">
      <c r="A116" s="359" t="s">
        <v>689</v>
      </c>
      <c r="B116" s="359" t="s">
        <v>17</v>
      </c>
      <c r="C116" s="179" t="s">
        <v>17</v>
      </c>
      <c r="D116" s="369" t="s">
        <v>478</v>
      </c>
      <c r="E116" s="370"/>
      <c r="F116" s="359" t="s">
        <v>478</v>
      </c>
      <c r="G116" s="359" t="s">
        <v>478</v>
      </c>
      <c r="H116" s="359" t="s">
        <v>478</v>
      </c>
      <c r="I116" s="359" t="s">
        <v>478</v>
      </c>
      <c r="J116" s="359" t="s">
        <v>478</v>
      </c>
      <c r="K116" s="372" t="s">
        <v>478</v>
      </c>
      <c r="L116" s="138" t="s">
        <v>17</v>
      </c>
      <c r="M116" s="401"/>
      <c r="N116" s="391"/>
      <c r="O116" s="172" t="s">
        <v>492</v>
      </c>
      <c r="P116" s="207" t="s">
        <v>136</v>
      </c>
      <c r="Q116" s="205" t="s">
        <v>115</v>
      </c>
      <c r="R116" s="206" t="s">
        <v>115</v>
      </c>
      <c r="S116" s="363" t="s">
        <v>290</v>
      </c>
    </row>
    <row r="117" spans="1:19" s="73" customFormat="1" ht="24" customHeight="1">
      <c r="A117" s="65" t="s">
        <v>171</v>
      </c>
      <c r="B117" s="71"/>
      <c r="C117" s="71"/>
      <c r="D117" s="305"/>
      <c r="E117" s="129"/>
      <c r="F117" s="71"/>
      <c r="G117" s="71"/>
      <c r="H117" s="71"/>
      <c r="I117" s="71"/>
      <c r="J117" s="71"/>
      <c r="K117" s="281"/>
      <c r="L117" s="71"/>
      <c r="M117" s="71"/>
      <c r="N117" s="71"/>
      <c r="O117" s="71" t="s">
        <v>291</v>
      </c>
      <c r="P117" s="71"/>
      <c r="Q117" s="218"/>
      <c r="R117" s="218"/>
      <c r="S117" s="218"/>
    </row>
    <row r="118" spans="1:19" s="12" customFormat="1" ht="135" customHeight="1" outlineLevel="1">
      <c r="A118" s="388" t="s">
        <v>45</v>
      </c>
      <c r="B118" s="445" t="s">
        <v>293</v>
      </c>
      <c r="C118" s="92" t="s">
        <v>536</v>
      </c>
      <c r="D118" s="431">
        <v>44074</v>
      </c>
      <c r="E118" s="422">
        <f>-SUM(F118:J118)</f>
        <v>-14</v>
      </c>
      <c r="F118" s="325">
        <v>5</v>
      </c>
      <c r="G118" s="325">
        <v>3</v>
      </c>
      <c r="H118" s="325">
        <v>3</v>
      </c>
      <c r="I118" s="325">
        <v>2</v>
      </c>
      <c r="J118" s="325">
        <v>1</v>
      </c>
      <c r="K118" s="431">
        <f>WORKDAY(D118,-E118,swieta!$A$2:$A$142)</f>
        <v>44092</v>
      </c>
      <c r="L118" s="194" t="s">
        <v>231</v>
      </c>
      <c r="M118" s="173" t="s">
        <v>583</v>
      </c>
      <c r="N118" s="206" t="s">
        <v>590</v>
      </c>
      <c r="O118" s="18" t="s">
        <v>295</v>
      </c>
      <c r="P118" s="208" t="s">
        <v>136</v>
      </c>
      <c r="Q118" s="205" t="s">
        <v>115</v>
      </c>
      <c r="R118" s="205" t="s">
        <v>115</v>
      </c>
      <c r="S118" s="365" t="s">
        <v>296</v>
      </c>
    </row>
    <row r="119" spans="1:19" s="12" customFormat="1" ht="61.5" customHeight="1" outlineLevel="1">
      <c r="A119" s="391"/>
      <c r="B119" s="446"/>
      <c r="C119" s="179" t="s">
        <v>115</v>
      </c>
      <c r="D119" s="432"/>
      <c r="E119" s="424"/>
      <c r="F119" s="358"/>
      <c r="G119" s="358"/>
      <c r="H119" s="358" t="s">
        <v>691</v>
      </c>
      <c r="I119" s="358"/>
      <c r="J119" s="358" t="s">
        <v>692</v>
      </c>
      <c r="K119" s="432"/>
      <c r="L119" s="373" t="s">
        <v>690</v>
      </c>
      <c r="M119" s="173" t="s">
        <v>482</v>
      </c>
      <c r="N119" s="171" t="s">
        <v>520</v>
      </c>
      <c r="O119" s="91" t="s">
        <v>115</v>
      </c>
      <c r="P119" s="208" t="s">
        <v>105</v>
      </c>
      <c r="Q119" s="205" t="s">
        <v>115</v>
      </c>
      <c r="R119" s="205" t="s">
        <v>115</v>
      </c>
      <c r="S119" s="365" t="s">
        <v>296</v>
      </c>
    </row>
    <row r="120" spans="1:19" s="12" customFormat="1" ht="58.5" customHeight="1" outlineLevel="1">
      <c r="A120" s="179" t="s">
        <v>292</v>
      </c>
      <c r="B120" s="183" t="s">
        <v>294</v>
      </c>
      <c r="C120" s="182" t="s">
        <v>298</v>
      </c>
      <c r="D120" s="351">
        <f>WORKDAY(K120,E120,swieta!$A$2:$A$142)</f>
        <v>44074</v>
      </c>
      <c r="E120" s="116">
        <f>-SUM(F120:J120)</f>
        <v>-14</v>
      </c>
      <c r="F120" s="325">
        <v>5</v>
      </c>
      <c r="G120" s="325">
        <v>3</v>
      </c>
      <c r="H120" s="325">
        <v>3</v>
      </c>
      <c r="I120" s="325">
        <v>2</v>
      </c>
      <c r="J120" s="325">
        <v>1</v>
      </c>
      <c r="K120" s="326">
        <f>K118</f>
        <v>44092</v>
      </c>
      <c r="L120" s="194" t="s">
        <v>97</v>
      </c>
      <c r="M120" s="173" t="s">
        <v>521</v>
      </c>
      <c r="N120" s="173"/>
      <c r="O120" s="18" t="s">
        <v>297</v>
      </c>
      <c r="P120" s="208" t="s">
        <v>105</v>
      </c>
      <c r="Q120" s="205" t="s">
        <v>115</v>
      </c>
      <c r="R120" s="205" t="s">
        <v>115</v>
      </c>
      <c r="S120" s="365" t="s">
        <v>296</v>
      </c>
    </row>
    <row r="121" spans="1:19" s="12" customFormat="1" ht="30" customHeight="1" outlineLevel="1">
      <c r="A121" s="338"/>
      <c r="B121" s="340" t="s">
        <v>678</v>
      </c>
      <c r="C121" s="294"/>
      <c r="D121" s="297">
        <f>K112</f>
        <v>44102</v>
      </c>
      <c r="E121" s="296"/>
      <c r="F121" s="295"/>
      <c r="G121" s="295"/>
      <c r="H121" s="295"/>
      <c r="I121" s="295"/>
      <c r="J121" s="295"/>
      <c r="K121" s="297">
        <v>44120</v>
      </c>
      <c r="L121" s="294"/>
      <c r="M121" s="294"/>
      <c r="N121" s="294"/>
      <c r="O121" s="294"/>
      <c r="P121" s="294"/>
      <c r="Q121" s="294"/>
      <c r="R121" s="294"/>
      <c r="S121" s="294"/>
    </row>
    <row r="122" spans="1:19" s="34" customFormat="1" ht="24" customHeight="1">
      <c r="A122" s="75" t="s">
        <v>172</v>
      </c>
      <c r="B122" s="76"/>
      <c r="C122" s="76"/>
      <c r="D122" s="305"/>
      <c r="E122" s="129"/>
      <c r="F122" s="76"/>
      <c r="G122" s="76"/>
      <c r="H122" s="76"/>
      <c r="I122" s="76"/>
      <c r="J122" s="76"/>
      <c r="K122" s="280"/>
      <c r="L122" s="76"/>
      <c r="M122" s="76"/>
      <c r="N122" s="76"/>
      <c r="O122" s="76" t="s">
        <v>299</v>
      </c>
      <c r="P122" s="76"/>
      <c r="Q122" s="77"/>
      <c r="R122" s="77"/>
      <c r="S122" s="77"/>
    </row>
    <row r="123" spans="1:19" s="12" customFormat="1" ht="127.5" outlineLevel="1">
      <c r="A123" s="348" t="s">
        <v>300</v>
      </c>
      <c r="B123" s="357" t="s">
        <v>685</v>
      </c>
      <c r="C123" s="330" t="s">
        <v>302</v>
      </c>
      <c r="D123" s="332">
        <v>44022</v>
      </c>
      <c r="E123" s="135">
        <f t="shared" si="4"/>
        <v>-20</v>
      </c>
      <c r="F123" s="331">
        <v>5</v>
      </c>
      <c r="G123" s="331">
        <v>5</v>
      </c>
      <c r="H123" s="331">
        <v>5</v>
      </c>
      <c r="I123" s="331">
        <v>3</v>
      </c>
      <c r="J123" s="331">
        <v>1</v>
      </c>
      <c r="K123" s="332">
        <f>WORKDAY(D123,-E123,swieta!$A$2:$A$142)</f>
        <v>44050</v>
      </c>
      <c r="L123" s="138" t="s">
        <v>82</v>
      </c>
      <c r="M123" s="171" t="s">
        <v>584</v>
      </c>
      <c r="N123" s="206" t="s">
        <v>589</v>
      </c>
      <c r="O123" s="17" t="s">
        <v>303</v>
      </c>
      <c r="P123" s="207" t="s">
        <v>105</v>
      </c>
      <c r="Q123" s="205" t="s">
        <v>115</v>
      </c>
      <c r="R123" s="205" t="s">
        <v>115</v>
      </c>
      <c r="S123" s="363" t="s">
        <v>305</v>
      </c>
    </row>
    <row r="124" spans="1:19" s="12" customFormat="1" ht="89.25" outlineLevel="1">
      <c r="A124" s="348" t="s">
        <v>301</v>
      </c>
      <c r="B124" s="357" t="s">
        <v>684</v>
      </c>
      <c r="C124" s="330" t="s">
        <v>306</v>
      </c>
      <c r="D124" s="332">
        <f>WORKDAY(K123,10,swieta!$A$2:$A$142)</f>
        <v>44064</v>
      </c>
      <c r="E124" s="135">
        <f t="shared" si="4"/>
        <v>-15</v>
      </c>
      <c r="F124" s="331"/>
      <c r="G124" s="331"/>
      <c r="H124" s="331">
        <v>9</v>
      </c>
      <c r="I124" s="331">
        <v>4</v>
      </c>
      <c r="J124" s="331">
        <v>1</v>
      </c>
      <c r="K124" s="332">
        <f>WORKDAY(D124,-E124,swieta!$A$2:$A$142)</f>
        <v>44085</v>
      </c>
      <c r="L124" s="363" t="s">
        <v>82</v>
      </c>
      <c r="M124" s="360" t="s">
        <v>485</v>
      </c>
      <c r="N124" s="363" t="s">
        <v>585</v>
      </c>
      <c r="O124" s="363" t="s">
        <v>307</v>
      </c>
      <c r="P124" s="362" t="s">
        <v>105</v>
      </c>
      <c r="Q124" s="361" t="s">
        <v>115</v>
      </c>
      <c r="R124" s="361" t="s">
        <v>115</v>
      </c>
      <c r="S124" s="363" t="s">
        <v>304</v>
      </c>
    </row>
    <row r="125" spans="1:19" s="35" customFormat="1" ht="24" customHeight="1">
      <c r="A125" s="341" t="s">
        <v>173</v>
      </c>
      <c r="B125" s="342"/>
      <c r="C125" s="342"/>
      <c r="D125" s="343"/>
      <c r="E125" s="344"/>
      <c r="F125" s="342"/>
      <c r="G125" s="342"/>
      <c r="H125" s="342"/>
      <c r="I125" s="342"/>
      <c r="J125" s="342"/>
      <c r="K125" s="345"/>
      <c r="L125" s="342"/>
      <c r="M125" s="342"/>
      <c r="N125" s="342"/>
      <c r="O125" s="342"/>
      <c r="P125" s="342"/>
      <c r="Q125" s="346"/>
      <c r="R125" s="346"/>
      <c r="S125" s="346"/>
    </row>
    <row r="126" spans="1:19" s="12" customFormat="1" ht="83.25" customHeight="1" outlineLevel="1">
      <c r="A126" s="457" t="s">
        <v>46</v>
      </c>
      <c r="B126" s="457" t="s">
        <v>687</v>
      </c>
      <c r="C126" s="185" t="s">
        <v>309</v>
      </c>
      <c r="D126" s="431">
        <v>44092</v>
      </c>
      <c r="E126" s="422">
        <f>-SUM(F126:J126)-1</f>
        <v>-25</v>
      </c>
      <c r="F126" s="433">
        <v>10</v>
      </c>
      <c r="G126" s="433">
        <v>5</v>
      </c>
      <c r="H126" s="433">
        <v>5</v>
      </c>
      <c r="I126" s="433">
        <v>3</v>
      </c>
      <c r="J126" s="433">
        <v>1</v>
      </c>
      <c r="K126" s="431">
        <f>WORKDAY(D126,-E126,swieta!$A$2:$A$142)</f>
        <v>44127</v>
      </c>
      <c r="L126" s="221" t="s">
        <v>82</v>
      </c>
      <c r="M126" s="386" t="s">
        <v>587</v>
      </c>
      <c r="N126" s="222"/>
      <c r="O126" s="222" t="s">
        <v>308</v>
      </c>
      <c r="P126" s="397" t="s">
        <v>105</v>
      </c>
      <c r="Q126" s="381" t="s">
        <v>115</v>
      </c>
      <c r="R126" s="381" t="s">
        <v>118</v>
      </c>
      <c r="S126" s="396" t="s">
        <v>311</v>
      </c>
    </row>
    <row r="127" spans="1:19" s="12" customFormat="1" ht="96" customHeight="1" outlineLevel="1">
      <c r="A127" s="421"/>
      <c r="B127" s="421"/>
      <c r="C127" s="92" t="s">
        <v>264</v>
      </c>
      <c r="D127" s="432"/>
      <c r="E127" s="424"/>
      <c r="F127" s="434"/>
      <c r="G127" s="434"/>
      <c r="H127" s="434"/>
      <c r="I127" s="434"/>
      <c r="J127" s="434"/>
      <c r="K127" s="432"/>
      <c r="L127" s="223" t="s">
        <v>87</v>
      </c>
      <c r="M127" s="387"/>
      <c r="N127" s="224"/>
      <c r="O127" s="222" t="s">
        <v>310</v>
      </c>
      <c r="P127" s="398"/>
      <c r="Q127" s="381"/>
      <c r="R127" s="381"/>
      <c r="S127" s="396"/>
    </row>
    <row r="128" spans="1:19" s="73" customFormat="1" ht="24" customHeight="1">
      <c r="A128" s="317" t="s">
        <v>174</v>
      </c>
      <c r="B128" s="318"/>
      <c r="C128" s="318"/>
      <c r="D128" s="319"/>
      <c r="E128" s="320"/>
      <c r="F128" s="318"/>
      <c r="G128" s="318"/>
      <c r="H128" s="318"/>
      <c r="I128" s="318"/>
      <c r="J128" s="318"/>
      <c r="K128" s="321"/>
      <c r="L128" s="318"/>
      <c r="M128" s="318"/>
      <c r="N128" s="318"/>
      <c r="O128" s="318" t="s">
        <v>313</v>
      </c>
      <c r="P128" s="318"/>
      <c r="Q128" s="322"/>
      <c r="R128" s="322"/>
      <c r="S128" s="322"/>
    </row>
    <row r="129" spans="1:19" s="12" customFormat="1" ht="54.75" customHeight="1" outlineLevel="1">
      <c r="A129" s="179" t="s">
        <v>47</v>
      </c>
      <c r="B129" s="183" t="s">
        <v>312</v>
      </c>
      <c r="C129" s="179" t="s">
        <v>320</v>
      </c>
      <c r="D129" s="374">
        <v>43868</v>
      </c>
      <c r="E129" s="367">
        <f t="shared" si="4"/>
        <v>-15</v>
      </c>
      <c r="F129" s="368">
        <v>5</v>
      </c>
      <c r="G129" s="368">
        <v>3</v>
      </c>
      <c r="H129" s="368">
        <v>3</v>
      </c>
      <c r="I129" s="368">
        <v>2</v>
      </c>
      <c r="J129" s="368">
        <v>1</v>
      </c>
      <c r="K129" s="288">
        <f>WORKDAY(D129,-E129,swieta!$A$2:$A$142)</f>
        <v>43889</v>
      </c>
      <c r="L129" s="138" t="s">
        <v>82</v>
      </c>
      <c r="M129" s="172" t="s">
        <v>317</v>
      </c>
      <c r="N129" s="172" t="s">
        <v>586</v>
      </c>
      <c r="O129" s="172" t="s">
        <v>321</v>
      </c>
      <c r="P129" s="207" t="s">
        <v>105</v>
      </c>
      <c r="Q129" s="205" t="s">
        <v>118</v>
      </c>
      <c r="R129" s="205" t="s">
        <v>115</v>
      </c>
      <c r="S129" s="363" t="s">
        <v>314</v>
      </c>
    </row>
    <row r="130" spans="1:19" s="12" customFormat="1" ht="63.75" outlineLevel="1">
      <c r="A130" s="350" t="s">
        <v>48</v>
      </c>
      <c r="B130" s="353" t="s">
        <v>315</v>
      </c>
      <c r="C130" s="324" t="s">
        <v>316</v>
      </c>
      <c r="D130" s="351">
        <v>44099</v>
      </c>
      <c r="E130" s="116">
        <f>-SUM(F130:J130)</f>
        <v>-14</v>
      </c>
      <c r="F130" s="325">
        <v>5</v>
      </c>
      <c r="G130" s="325">
        <v>3</v>
      </c>
      <c r="H130" s="325">
        <v>3</v>
      </c>
      <c r="I130" s="325">
        <v>2</v>
      </c>
      <c r="J130" s="325">
        <v>1</v>
      </c>
      <c r="K130" s="326">
        <f>WORKDAY(D130,-E130,swieta!$A$2:$A$142)</f>
        <v>44119</v>
      </c>
      <c r="L130" s="194" t="s">
        <v>96</v>
      </c>
      <c r="M130" s="173" t="s">
        <v>459</v>
      </c>
      <c r="N130" s="173"/>
      <c r="O130" s="172" t="s">
        <v>318</v>
      </c>
      <c r="P130" s="207" t="s">
        <v>105</v>
      </c>
      <c r="Q130" s="205" t="s">
        <v>118</v>
      </c>
      <c r="R130" s="205" t="s">
        <v>115</v>
      </c>
      <c r="S130" s="363" t="s">
        <v>314</v>
      </c>
    </row>
    <row r="131" spans="1:19" s="12" customFormat="1" ht="30" customHeight="1" outlineLevel="1">
      <c r="A131" s="298"/>
      <c r="B131" s="298" t="s">
        <v>679</v>
      </c>
      <c r="C131" s="292"/>
      <c r="D131" s="309"/>
      <c r="E131" s="291"/>
      <c r="F131" s="292"/>
      <c r="G131" s="292"/>
      <c r="H131" s="292"/>
      <c r="I131" s="292"/>
      <c r="J131" s="292"/>
      <c r="K131" s="293">
        <v>44126</v>
      </c>
      <c r="L131" s="292"/>
      <c r="M131" s="292"/>
      <c r="N131" s="292"/>
      <c r="O131" s="292"/>
      <c r="P131" s="292"/>
      <c r="Q131" s="294"/>
      <c r="R131" s="294"/>
      <c r="S131" s="295"/>
    </row>
    <row r="132" spans="1:19" s="12" customFormat="1" ht="63.75" outlineLevel="1">
      <c r="A132" s="350" t="s">
        <v>49</v>
      </c>
      <c r="B132" s="353" t="s">
        <v>686</v>
      </c>
      <c r="C132" s="179" t="s">
        <v>319</v>
      </c>
      <c r="D132" s="347">
        <f>WORKDAY(K121,E132,swieta!$A$2:$A$142)</f>
        <v>44106</v>
      </c>
      <c r="E132" s="116">
        <f t="shared" si="4"/>
        <v>-10</v>
      </c>
      <c r="F132" s="325">
        <v>3</v>
      </c>
      <c r="G132" s="325">
        <v>2</v>
      </c>
      <c r="H132" s="325">
        <v>2</v>
      </c>
      <c r="I132" s="325">
        <v>1</v>
      </c>
      <c r="J132" s="325">
        <v>1</v>
      </c>
      <c r="K132" s="328">
        <f>K131</f>
        <v>44126</v>
      </c>
      <c r="L132" s="138" t="s">
        <v>82</v>
      </c>
      <c r="M132" s="172" t="s">
        <v>317</v>
      </c>
      <c r="N132" s="172"/>
      <c r="O132" s="172" t="s">
        <v>493</v>
      </c>
      <c r="P132" s="207" t="s">
        <v>105</v>
      </c>
      <c r="Q132" s="205" t="s">
        <v>118</v>
      </c>
      <c r="R132" s="205" t="s">
        <v>115</v>
      </c>
      <c r="S132" s="363" t="s">
        <v>314</v>
      </c>
    </row>
    <row r="133" spans="1:19" s="73" customFormat="1" ht="24" customHeight="1">
      <c r="A133" s="65" t="s">
        <v>175</v>
      </c>
      <c r="B133" s="71"/>
      <c r="C133" s="71"/>
      <c r="D133" s="305"/>
      <c r="E133" s="129"/>
      <c r="F133" s="71"/>
      <c r="G133" s="71"/>
      <c r="H133" s="71"/>
      <c r="I133" s="71"/>
      <c r="J133" s="71"/>
      <c r="K133" s="281"/>
      <c r="L133" s="71"/>
      <c r="M133" s="71"/>
      <c r="N133" s="71"/>
      <c r="O133" s="71" t="s">
        <v>322</v>
      </c>
      <c r="P133" s="71"/>
      <c r="Q133" s="218"/>
      <c r="R133" s="218"/>
      <c r="S133" s="218"/>
    </row>
    <row r="134" spans="1:19" s="12" customFormat="1" ht="39" customHeight="1" outlineLevel="1">
      <c r="A134" s="350" t="s">
        <v>50</v>
      </c>
      <c r="B134" s="353" t="s">
        <v>694</v>
      </c>
      <c r="C134" s="324" t="s">
        <v>323</v>
      </c>
      <c r="D134" s="328">
        <f>WORKDAY(K118,10,swieta!$A$2:$A$142)</f>
        <v>44106</v>
      </c>
      <c r="E134" s="116">
        <f t="shared" si="4"/>
        <v>-12</v>
      </c>
      <c r="F134" s="323">
        <v>5</v>
      </c>
      <c r="G134" s="323">
        <v>2</v>
      </c>
      <c r="H134" s="323">
        <v>2</v>
      </c>
      <c r="I134" s="323">
        <v>1</v>
      </c>
      <c r="J134" s="323">
        <v>1</v>
      </c>
      <c r="K134" s="326">
        <f>WORKDAY(D134,-E134,swieta!$A$2:$A$142)</f>
        <v>44124</v>
      </c>
      <c r="L134" s="379" t="s">
        <v>96</v>
      </c>
      <c r="M134" s="383" t="s">
        <v>483</v>
      </c>
      <c r="N134" s="379"/>
      <c r="O134" s="379" t="s">
        <v>325</v>
      </c>
      <c r="P134" s="379" t="s">
        <v>105</v>
      </c>
      <c r="Q134" s="379" t="s">
        <v>118</v>
      </c>
      <c r="R134" s="379" t="s">
        <v>115</v>
      </c>
      <c r="S134" s="379" t="s">
        <v>326</v>
      </c>
    </row>
    <row r="135" spans="1:19" s="12" customFormat="1" ht="42.75" customHeight="1" outlineLevel="1">
      <c r="A135" s="356"/>
      <c r="B135" s="353" t="s">
        <v>693</v>
      </c>
      <c r="C135" s="324"/>
      <c r="D135" s="328">
        <f>WORKDAY(D134,12,swieta!$A$2:$A$142)</f>
        <v>44124</v>
      </c>
      <c r="E135" s="116">
        <f t="shared" ref="E135" si="7">-SUM(F135:J135)-1</f>
        <v>-12</v>
      </c>
      <c r="F135" s="323">
        <v>5</v>
      </c>
      <c r="G135" s="323">
        <v>2</v>
      </c>
      <c r="H135" s="323">
        <v>2</v>
      </c>
      <c r="I135" s="323">
        <v>1</v>
      </c>
      <c r="J135" s="323">
        <v>1</v>
      </c>
      <c r="K135" s="326">
        <f>WORKDAY(D135,-E135,swieta!$A$2:$A$142)</f>
        <v>44140</v>
      </c>
      <c r="L135" s="380"/>
      <c r="M135" s="385"/>
      <c r="N135" s="380"/>
      <c r="O135" s="380"/>
      <c r="P135" s="380"/>
      <c r="Q135" s="380"/>
      <c r="R135" s="380"/>
      <c r="S135" s="380"/>
    </row>
    <row r="136" spans="1:19" s="12" customFormat="1" ht="48" customHeight="1" outlineLevel="1">
      <c r="A136" s="350" t="s">
        <v>51</v>
      </c>
      <c r="B136" s="353" t="s">
        <v>16</v>
      </c>
      <c r="C136" s="324" t="s">
        <v>16</v>
      </c>
      <c r="D136" s="328">
        <v>44075</v>
      </c>
      <c r="E136" s="116">
        <f t="shared" si="4"/>
        <v>-10</v>
      </c>
      <c r="F136" s="325">
        <v>5</v>
      </c>
      <c r="G136" s="325">
        <v>3</v>
      </c>
      <c r="H136" s="325"/>
      <c r="I136" s="325"/>
      <c r="J136" s="325">
        <v>1</v>
      </c>
      <c r="K136" s="326">
        <f>WORKDAY(D136,-E136,swieta!$A$2:$A$142)</f>
        <v>44089</v>
      </c>
      <c r="L136" s="194" t="s">
        <v>82</v>
      </c>
      <c r="M136" s="173" t="s">
        <v>484</v>
      </c>
      <c r="N136" s="173" t="s">
        <v>440</v>
      </c>
      <c r="O136" s="18" t="s">
        <v>324</v>
      </c>
      <c r="P136" s="203" t="s">
        <v>105</v>
      </c>
      <c r="Q136" s="205" t="s">
        <v>118</v>
      </c>
      <c r="R136" s="205" t="s">
        <v>115</v>
      </c>
      <c r="S136" s="361" t="s">
        <v>326</v>
      </c>
    </row>
    <row r="137" spans="1:19" s="73" customFormat="1" ht="20.100000000000001" customHeight="1">
      <c r="A137" s="65" t="s">
        <v>176</v>
      </c>
      <c r="B137" s="71"/>
      <c r="C137" s="71"/>
      <c r="D137" s="305"/>
      <c r="E137" s="129"/>
      <c r="F137" s="71"/>
      <c r="G137" s="71"/>
      <c r="H137" s="71"/>
      <c r="I137" s="71"/>
      <c r="J137" s="71"/>
      <c r="K137" s="281"/>
      <c r="L137" s="71"/>
      <c r="M137" s="71"/>
      <c r="N137" s="71"/>
      <c r="O137" s="71" t="s">
        <v>329</v>
      </c>
      <c r="P137" s="71"/>
      <c r="Q137" s="218"/>
      <c r="R137" s="218"/>
      <c r="S137" s="218"/>
    </row>
    <row r="138" spans="1:19" s="12" customFormat="1" ht="24" customHeight="1" outlineLevel="1">
      <c r="A138" s="388" t="s">
        <v>52</v>
      </c>
      <c r="B138" s="445" t="s">
        <v>327</v>
      </c>
      <c r="C138" s="390" t="s">
        <v>336</v>
      </c>
      <c r="D138" s="428">
        <v>44099</v>
      </c>
      <c r="E138" s="458">
        <f t="shared" si="4"/>
        <v>-25</v>
      </c>
      <c r="F138" s="407">
        <v>10</v>
      </c>
      <c r="G138" s="407">
        <v>5</v>
      </c>
      <c r="H138" s="407">
        <v>5</v>
      </c>
      <c r="I138" s="407">
        <v>3</v>
      </c>
      <c r="J138" s="407">
        <v>1</v>
      </c>
      <c r="K138" s="428">
        <f>WORKDAY(D138,-E138,swieta!$A$2:$A$142)</f>
        <v>44134</v>
      </c>
      <c r="L138" s="352" t="s">
        <v>237</v>
      </c>
      <c r="M138" s="390" t="s">
        <v>588</v>
      </c>
      <c r="N138" s="90"/>
      <c r="O138" s="276" t="s">
        <v>328</v>
      </c>
      <c r="P138" s="395" t="s">
        <v>135</v>
      </c>
      <c r="Q138" s="395" t="s">
        <v>115</v>
      </c>
      <c r="R138" s="395" t="s">
        <v>115</v>
      </c>
      <c r="S138" s="395" t="s">
        <v>331</v>
      </c>
    </row>
    <row r="139" spans="1:19" s="12" customFormat="1" ht="25.5" customHeight="1" outlineLevel="1">
      <c r="A139" s="389"/>
      <c r="B139" s="450"/>
      <c r="C139" s="390"/>
      <c r="D139" s="428">
        <f>WORKDAY(K139,E139,swieta!$A$2:$A$42)</f>
        <v>0</v>
      </c>
      <c r="E139" s="458"/>
      <c r="F139" s="407"/>
      <c r="G139" s="407"/>
      <c r="H139" s="407"/>
      <c r="I139" s="407"/>
      <c r="J139" s="407"/>
      <c r="K139" s="428"/>
      <c r="L139" s="352" t="s">
        <v>90</v>
      </c>
      <c r="M139" s="390"/>
      <c r="N139" s="90"/>
      <c r="O139" s="276" t="s">
        <v>330</v>
      </c>
      <c r="P139" s="395"/>
      <c r="Q139" s="395"/>
      <c r="R139" s="395"/>
      <c r="S139" s="395"/>
    </row>
    <row r="140" spans="1:19" s="12" customFormat="1" ht="25.5" customHeight="1" outlineLevel="1">
      <c r="A140" s="389"/>
      <c r="B140" s="450"/>
      <c r="C140" s="390"/>
      <c r="D140" s="428">
        <f>WORKDAY(K140,E140,swieta!$A$2:$A$42)</f>
        <v>0</v>
      </c>
      <c r="E140" s="458"/>
      <c r="F140" s="407"/>
      <c r="G140" s="407"/>
      <c r="H140" s="407"/>
      <c r="I140" s="407"/>
      <c r="J140" s="407"/>
      <c r="K140" s="428"/>
      <c r="L140" s="352" t="s">
        <v>87</v>
      </c>
      <c r="M140" s="390"/>
      <c r="N140" s="90"/>
      <c r="O140" s="276" t="s">
        <v>330</v>
      </c>
      <c r="P140" s="395"/>
      <c r="Q140" s="395"/>
      <c r="R140" s="395"/>
      <c r="S140" s="395"/>
    </row>
    <row r="141" spans="1:19" s="12" customFormat="1" ht="25.5" customHeight="1" outlineLevel="1">
      <c r="A141" s="389"/>
      <c r="B141" s="450"/>
      <c r="C141" s="390"/>
      <c r="D141" s="428">
        <f>WORKDAY(K141,E141,swieta!$A$2:$A$42)</f>
        <v>0</v>
      </c>
      <c r="E141" s="458"/>
      <c r="F141" s="407"/>
      <c r="G141" s="407"/>
      <c r="H141" s="407"/>
      <c r="I141" s="407"/>
      <c r="J141" s="407"/>
      <c r="K141" s="428"/>
      <c r="L141" s="352" t="s">
        <v>17</v>
      </c>
      <c r="M141" s="390"/>
      <c r="N141" s="90"/>
      <c r="O141" s="276" t="s">
        <v>330</v>
      </c>
      <c r="P141" s="395"/>
      <c r="Q141" s="395"/>
      <c r="R141" s="395"/>
      <c r="S141" s="395"/>
    </row>
    <row r="142" spans="1:19" s="12" customFormat="1" ht="25.5" customHeight="1" outlineLevel="1">
      <c r="A142" s="389"/>
      <c r="B142" s="450"/>
      <c r="C142" s="390"/>
      <c r="D142" s="428">
        <f>WORKDAY(K142,E142,swieta!$A$2:$A$42)</f>
        <v>0</v>
      </c>
      <c r="E142" s="458"/>
      <c r="F142" s="407"/>
      <c r="G142" s="407"/>
      <c r="H142" s="407"/>
      <c r="I142" s="407"/>
      <c r="J142" s="407"/>
      <c r="K142" s="428"/>
      <c r="L142" s="352" t="s">
        <v>82</v>
      </c>
      <c r="M142" s="390"/>
      <c r="N142" s="90"/>
      <c r="O142" s="276" t="s">
        <v>330</v>
      </c>
      <c r="P142" s="395"/>
      <c r="Q142" s="395"/>
      <c r="R142" s="395"/>
      <c r="S142" s="395"/>
    </row>
    <row r="143" spans="1:19" s="12" customFormat="1" ht="25.5" customHeight="1" outlineLevel="1">
      <c r="A143" s="389"/>
      <c r="B143" s="450"/>
      <c r="C143" s="390"/>
      <c r="D143" s="428">
        <f>WORKDAY(K143,E143,swieta!$A$2:$A$42)</f>
        <v>0</v>
      </c>
      <c r="E143" s="458"/>
      <c r="F143" s="407"/>
      <c r="G143" s="407"/>
      <c r="H143" s="407"/>
      <c r="I143" s="407"/>
      <c r="J143" s="407"/>
      <c r="K143" s="428"/>
      <c r="L143" s="352" t="s">
        <v>82</v>
      </c>
      <c r="M143" s="390"/>
      <c r="N143" s="90"/>
      <c r="O143" s="276" t="s">
        <v>330</v>
      </c>
      <c r="P143" s="395"/>
      <c r="Q143" s="395"/>
      <c r="R143" s="395"/>
      <c r="S143" s="395"/>
    </row>
    <row r="144" spans="1:19" s="12" customFormat="1" ht="42" customHeight="1" outlineLevel="1">
      <c r="A144" s="391"/>
      <c r="B144" s="446"/>
      <c r="C144" s="390"/>
      <c r="D144" s="428">
        <f>WORKDAY(K144,E144,swieta!$A$2:$A$42)</f>
        <v>0</v>
      </c>
      <c r="E144" s="458"/>
      <c r="F144" s="407"/>
      <c r="G144" s="407"/>
      <c r="H144" s="407"/>
      <c r="I144" s="407"/>
      <c r="J144" s="407"/>
      <c r="K144" s="428"/>
      <c r="L144" s="352" t="s">
        <v>91</v>
      </c>
      <c r="M144" s="390"/>
      <c r="N144" s="90" t="s">
        <v>332</v>
      </c>
      <c r="O144" s="276" t="s">
        <v>330</v>
      </c>
      <c r="P144" s="395"/>
      <c r="Q144" s="395"/>
      <c r="R144" s="395"/>
      <c r="S144" s="395"/>
    </row>
  </sheetData>
  <autoFilter ref="A3:S144" xr:uid="{00000000-0009-0000-0000-000000000000}"/>
  <mergeCells count="306">
    <mergeCell ref="S16:S17"/>
    <mergeCell ref="S55:S60"/>
    <mergeCell ref="S63:S65"/>
    <mergeCell ref="Q63:Q65"/>
    <mergeCell ref="R63:R65"/>
    <mergeCell ref="N13:N14"/>
    <mergeCell ref="F20:F22"/>
    <mergeCell ref="G20:G22"/>
    <mergeCell ref="M20:M22"/>
    <mergeCell ref="M25:M27"/>
    <mergeCell ref="M29:M32"/>
    <mergeCell ref="Q13:Q14"/>
    <mergeCell ref="R13:R14"/>
    <mergeCell ref="G25:G27"/>
    <mergeCell ref="Q20:Q22"/>
    <mergeCell ref="S13:S14"/>
    <mergeCell ref="R20:R22"/>
    <mergeCell ref="S25:S27"/>
    <mergeCell ref="P25:P27"/>
    <mergeCell ref="P20:P22"/>
    <mergeCell ref="Q29:Q31"/>
    <mergeCell ref="R29:R31"/>
    <mergeCell ref="H20:H22"/>
    <mergeCell ref="J29:J31"/>
    <mergeCell ref="S20:S22"/>
    <mergeCell ref="J20:J22"/>
    <mergeCell ref="I25:I27"/>
    <mergeCell ref="J25:J27"/>
    <mergeCell ref="K29:K31"/>
    <mergeCell ref="S29:S31"/>
    <mergeCell ref="S71:S72"/>
    <mergeCell ref="N69:N70"/>
    <mergeCell ref="O69:O70"/>
    <mergeCell ref="P69:P70"/>
    <mergeCell ref="Q69:Q70"/>
    <mergeCell ref="R69:R70"/>
    <mergeCell ref="S69:S70"/>
    <mergeCell ref="N100:N102"/>
    <mergeCell ref="Q88:Q90"/>
    <mergeCell ref="R95:R97"/>
    <mergeCell ref="R67:R68"/>
    <mergeCell ref="S67:S68"/>
    <mergeCell ref="N63:N65"/>
    <mergeCell ref="O63:O65"/>
    <mergeCell ref="S76:S78"/>
    <mergeCell ref="P29:P31"/>
    <mergeCell ref="R74:R75"/>
    <mergeCell ref="S74:S75"/>
    <mergeCell ref="Q74:Q75"/>
    <mergeCell ref="R76:R78"/>
    <mergeCell ref="Q76:Q78"/>
    <mergeCell ref="S88:S90"/>
    <mergeCell ref="O95:O97"/>
    <mergeCell ref="P95:P97"/>
    <mergeCell ref="Q95:Q97"/>
    <mergeCell ref="R82:R84"/>
    <mergeCell ref="S82:S84"/>
    <mergeCell ref="N85:N87"/>
    <mergeCell ref="O85:O87"/>
    <mergeCell ref="P85:P87"/>
    <mergeCell ref="N92:N93"/>
    <mergeCell ref="O92:O93"/>
    <mergeCell ref="P92:P93"/>
    <mergeCell ref="Q92:Q93"/>
    <mergeCell ref="R92:R93"/>
    <mergeCell ref="Q82:Q84"/>
    <mergeCell ref="N82:N84"/>
    <mergeCell ref="O82:O84"/>
    <mergeCell ref="P82:P84"/>
    <mergeCell ref="N88:N90"/>
    <mergeCell ref="P67:P68"/>
    <mergeCell ref="Q67:Q68"/>
    <mergeCell ref="K71:K72"/>
    <mergeCell ref="N79:N80"/>
    <mergeCell ref="O79:O80"/>
    <mergeCell ref="P79:P80"/>
    <mergeCell ref="Q79:Q80"/>
    <mergeCell ref="R79:R80"/>
    <mergeCell ref="S79:S80"/>
    <mergeCell ref="A13:A14"/>
    <mergeCell ref="B13:B14"/>
    <mergeCell ref="F13:F14"/>
    <mergeCell ref="G13:G14"/>
    <mergeCell ref="H13:H14"/>
    <mergeCell ref="I13:I14"/>
    <mergeCell ref="J13:J14"/>
    <mergeCell ref="K13:K14"/>
    <mergeCell ref="P16:P17"/>
    <mergeCell ref="B16:B17"/>
    <mergeCell ref="F16:F17"/>
    <mergeCell ref="G16:G17"/>
    <mergeCell ref="H16:H17"/>
    <mergeCell ref="I16:I17"/>
    <mergeCell ref="J16:J17"/>
    <mergeCell ref="A16:A17"/>
    <mergeCell ref="D16:D17"/>
    <mergeCell ref="D13:D14"/>
    <mergeCell ref="M13:M14"/>
    <mergeCell ref="Q16:Q17"/>
    <mergeCell ref="R16:R17"/>
    <mergeCell ref="Q25:Q27"/>
    <mergeCell ref="N29:N31"/>
    <mergeCell ref="E25:E27"/>
    <mergeCell ref="A25:A27"/>
    <mergeCell ref="B25:B27"/>
    <mergeCell ref="I20:I22"/>
    <mergeCell ref="A20:A22"/>
    <mergeCell ref="B20:B22"/>
    <mergeCell ref="G29:G31"/>
    <mergeCell ref="H25:H27"/>
    <mergeCell ref="M16:M17"/>
    <mergeCell ref="R25:R27"/>
    <mergeCell ref="O76:O78"/>
    <mergeCell ref="P76:P78"/>
    <mergeCell ref="O74:O75"/>
    <mergeCell ref="P74:P75"/>
    <mergeCell ref="R55:R60"/>
    <mergeCell ref="Q55:Q60"/>
    <mergeCell ref="A29:A31"/>
    <mergeCell ref="B29:B31"/>
    <mergeCell ref="F29:F31"/>
    <mergeCell ref="R71:R72"/>
    <mergeCell ref="M35:M37"/>
    <mergeCell ref="N74:N75"/>
    <mergeCell ref="N76:N78"/>
    <mergeCell ref="Q71:Q72"/>
    <mergeCell ref="I67:I68"/>
    <mergeCell ref="H55:H60"/>
    <mergeCell ref="I55:I60"/>
    <mergeCell ref="J55:J60"/>
    <mergeCell ref="K55:K60"/>
    <mergeCell ref="J67:J68"/>
    <mergeCell ref="I69:I70"/>
    <mergeCell ref="J69:J70"/>
    <mergeCell ref="K69:K70"/>
    <mergeCell ref="O71:O72"/>
    <mergeCell ref="E13:E14"/>
    <mergeCell ref="E16:E17"/>
    <mergeCell ref="O13:O14"/>
    <mergeCell ref="P13:P14"/>
    <mergeCell ref="L74:L75"/>
    <mergeCell ref="F71:F72"/>
    <mergeCell ref="G71:G72"/>
    <mergeCell ref="H71:H72"/>
    <mergeCell ref="I71:I72"/>
    <mergeCell ref="J71:J72"/>
    <mergeCell ref="F69:F70"/>
    <mergeCell ref="G69:G70"/>
    <mergeCell ref="H69:H70"/>
    <mergeCell ref="P55:P60"/>
    <mergeCell ref="M55:M59"/>
    <mergeCell ref="K16:K17"/>
    <mergeCell ref="K20:K22"/>
    <mergeCell ref="K25:K27"/>
    <mergeCell ref="N71:N72"/>
    <mergeCell ref="M69:M70"/>
    <mergeCell ref="P63:P65"/>
    <mergeCell ref="P71:P72"/>
    <mergeCell ref="N67:N68"/>
    <mergeCell ref="O67:O68"/>
    <mergeCell ref="E20:E22"/>
    <mergeCell ref="B55:B60"/>
    <mergeCell ref="D25:D27"/>
    <mergeCell ref="E29:E31"/>
    <mergeCell ref="A126:A127"/>
    <mergeCell ref="E138:E144"/>
    <mergeCell ref="D138:D144"/>
    <mergeCell ref="B126:B127"/>
    <mergeCell ref="A71:A72"/>
    <mergeCell ref="B71:B72"/>
    <mergeCell ref="A138:A144"/>
    <mergeCell ref="B138:B144"/>
    <mergeCell ref="C138:C144"/>
    <mergeCell ref="D118:D119"/>
    <mergeCell ref="A55:A60"/>
    <mergeCell ref="A69:A70"/>
    <mergeCell ref="B69:B70"/>
    <mergeCell ref="D69:D70"/>
    <mergeCell ref="E69:E70"/>
    <mergeCell ref="E71:E72"/>
    <mergeCell ref="E67:E68"/>
    <mergeCell ref="D67:D68"/>
    <mergeCell ref="A74:A75"/>
    <mergeCell ref="C25:C27"/>
    <mergeCell ref="A67:A68"/>
    <mergeCell ref="B67:B68"/>
    <mergeCell ref="M74:M80"/>
    <mergeCell ref="M71:M72"/>
    <mergeCell ref="D71:D72"/>
    <mergeCell ref="B82:B84"/>
    <mergeCell ref="A85:A87"/>
    <mergeCell ref="B85:B87"/>
    <mergeCell ref="F84:J84"/>
    <mergeCell ref="G67:G68"/>
    <mergeCell ref="H67:H68"/>
    <mergeCell ref="F67:F68"/>
    <mergeCell ref="L76:L78"/>
    <mergeCell ref="K67:K68"/>
    <mergeCell ref="M67:M68"/>
    <mergeCell ref="L111:M111"/>
    <mergeCell ref="L109:L110"/>
    <mergeCell ref="L105:L106"/>
    <mergeCell ref="L85:L87"/>
    <mergeCell ref="L95:L97"/>
    <mergeCell ref="B100:B102"/>
    <mergeCell ref="L100:L102"/>
    <mergeCell ref="M100:M102"/>
    <mergeCell ref="M91:M98"/>
    <mergeCell ref="B105:B106"/>
    <mergeCell ref="L88:L90"/>
    <mergeCell ref="A109:A110"/>
    <mergeCell ref="B109:B110"/>
    <mergeCell ref="F82:J82"/>
    <mergeCell ref="F83:J83"/>
    <mergeCell ref="F138:F144"/>
    <mergeCell ref="G138:G144"/>
    <mergeCell ref="H138:H144"/>
    <mergeCell ref="I138:I144"/>
    <mergeCell ref="A88:A90"/>
    <mergeCell ref="B88:B90"/>
    <mergeCell ref="B95:B97"/>
    <mergeCell ref="A95:A97"/>
    <mergeCell ref="A118:A119"/>
    <mergeCell ref="B118:B119"/>
    <mergeCell ref="K118:K119"/>
    <mergeCell ref="D126:D127"/>
    <mergeCell ref="E126:E127"/>
    <mergeCell ref="F126:F127"/>
    <mergeCell ref="G126:G127"/>
    <mergeCell ref="H126:H127"/>
    <mergeCell ref="I126:I127"/>
    <mergeCell ref="J126:J127"/>
    <mergeCell ref="K126:K127"/>
    <mergeCell ref="E118:E119"/>
    <mergeCell ref="A100:A102"/>
    <mergeCell ref="D20:D22"/>
    <mergeCell ref="J138:J144"/>
    <mergeCell ref="A82:A84"/>
    <mergeCell ref="C82:C84"/>
    <mergeCell ref="L82:L84"/>
    <mergeCell ref="M82:M84"/>
    <mergeCell ref="C55:C60"/>
    <mergeCell ref="F55:F60"/>
    <mergeCell ref="G55:G60"/>
    <mergeCell ref="E55:E60"/>
    <mergeCell ref="D55:D60"/>
    <mergeCell ref="A76:A78"/>
    <mergeCell ref="B76:B78"/>
    <mergeCell ref="D29:D31"/>
    <mergeCell ref="H29:H31"/>
    <mergeCell ref="I29:I31"/>
    <mergeCell ref="F25:F27"/>
    <mergeCell ref="M39:M40"/>
    <mergeCell ref="M41:M48"/>
    <mergeCell ref="A105:A106"/>
    <mergeCell ref="M138:M144"/>
    <mergeCell ref="M85:M90"/>
    <mergeCell ref="K138:K144"/>
    <mergeCell ref="S138:S144"/>
    <mergeCell ref="Q138:Q144"/>
    <mergeCell ref="R138:R144"/>
    <mergeCell ref="S126:S127"/>
    <mergeCell ref="P126:P127"/>
    <mergeCell ref="R85:R87"/>
    <mergeCell ref="P109:P110"/>
    <mergeCell ref="Q109:Q110"/>
    <mergeCell ref="M114:M116"/>
    <mergeCell ref="M105:M106"/>
    <mergeCell ref="Q126:Q127"/>
    <mergeCell ref="N114:N116"/>
    <mergeCell ref="N105:N106"/>
    <mergeCell ref="P138:P144"/>
    <mergeCell ref="O105:O106"/>
    <mergeCell ref="M109:M110"/>
    <mergeCell ref="N109:N110"/>
    <mergeCell ref="O88:O90"/>
    <mergeCell ref="P88:P90"/>
    <mergeCell ref="Q85:Q87"/>
    <mergeCell ref="O134:O135"/>
    <mergeCell ref="P134:P135"/>
    <mergeCell ref="Q134:Q135"/>
    <mergeCell ref="R134:R135"/>
    <mergeCell ref="S134:S135"/>
    <mergeCell ref="R126:R127"/>
    <mergeCell ref="R88:R90"/>
    <mergeCell ref="S85:S87"/>
    <mergeCell ref="M126:M127"/>
    <mergeCell ref="S95:S97"/>
    <mergeCell ref="R100:R102"/>
    <mergeCell ref="S100:S102"/>
    <mergeCell ref="O109:O110"/>
    <mergeCell ref="S109:S110"/>
    <mergeCell ref="R109:R110"/>
    <mergeCell ref="Q105:Q106"/>
    <mergeCell ref="R105:R106"/>
    <mergeCell ref="S105:S106"/>
    <mergeCell ref="S92:S93"/>
    <mergeCell ref="O100:O102"/>
    <mergeCell ref="P100:P102"/>
    <mergeCell ref="P105:P106"/>
    <mergeCell ref="Q100:Q102"/>
    <mergeCell ref="N95:N97"/>
    <mergeCell ref="N134:N135"/>
    <mergeCell ref="L112:M112"/>
    <mergeCell ref="L134:L135"/>
    <mergeCell ref="M134:M13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5" orientation="portrait" r:id="rId1"/>
  <rowBreaks count="4" manualBreakCount="4">
    <brk id="72" max="10" man="1"/>
    <brk id="93" max="10" man="1"/>
    <brk id="112" max="16383" man="1"/>
    <brk id="138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C5212-9E20-4F7E-8466-B040880AF8C8}">
  <sheetPr>
    <outlinePr summaryBelow="0" summaryRight="0"/>
  </sheetPr>
  <dimension ref="A1:CP31"/>
  <sheetViews>
    <sheetView zoomScaleNormal="100" workbookViewId="0">
      <pane xSplit="3" ySplit="2" topLeftCell="D8" activePane="bottomRight" state="frozen"/>
      <selection pane="topRight" activeCell="E1" sqref="E1"/>
      <selection pane="bottomLeft" activeCell="A3" sqref="A3"/>
      <selection pane="bottomRight" activeCell="K11" sqref="K1:K1048576"/>
    </sheetView>
  </sheetViews>
  <sheetFormatPr defaultColWidth="9.140625" defaultRowHeight="15"/>
  <cols>
    <col min="1" max="1" width="10" style="9" customWidth="1"/>
    <col min="2" max="2" width="34" style="15" customWidth="1"/>
    <col min="3" max="3" width="36.28515625" style="15" customWidth="1"/>
    <col min="4" max="4" width="12.7109375" style="192" customWidth="1"/>
    <col min="5" max="5" width="4.140625" style="117" customWidth="1"/>
    <col min="6" max="10" width="12.7109375" style="16" customWidth="1"/>
    <col min="11" max="11" width="12.7109375" style="102" customWidth="1"/>
    <col min="12" max="12" width="16.85546875" style="22" customWidth="1"/>
    <col min="13" max="13" width="23.42578125" style="22" customWidth="1"/>
    <col min="14" max="14" width="36.7109375" style="22" customWidth="1"/>
    <col min="15" max="15" width="27.42578125" style="22" customWidth="1"/>
    <col min="16" max="16" width="25.140625" style="16" customWidth="1"/>
    <col min="17" max="17" width="23.7109375" style="16" customWidth="1"/>
    <col min="18" max="16384" width="9.140625" style="9"/>
  </cols>
  <sheetData>
    <row r="1" spans="1:94" s="25" customFormat="1" ht="26.25" customHeight="1">
      <c r="A1" s="83" t="s">
        <v>592</v>
      </c>
      <c r="B1" s="26"/>
      <c r="C1" s="26"/>
      <c r="D1" s="190"/>
      <c r="E1" s="114"/>
      <c r="F1" s="26"/>
      <c r="G1" s="26"/>
      <c r="H1" s="26"/>
      <c r="I1" s="26"/>
      <c r="J1" s="26"/>
      <c r="K1" s="95"/>
      <c r="L1" s="26"/>
      <c r="M1" s="26"/>
      <c r="N1" s="26"/>
      <c r="O1" s="26"/>
      <c r="P1" s="26"/>
      <c r="Q1" s="26"/>
    </row>
    <row r="2" spans="1:94" s="24" customFormat="1" ht="76.5">
      <c r="A2" s="28" t="s">
        <v>187</v>
      </c>
      <c r="B2" s="28" t="s">
        <v>199</v>
      </c>
      <c r="C2" s="28" t="s">
        <v>188</v>
      </c>
      <c r="D2" s="140" t="s">
        <v>123</v>
      </c>
      <c r="E2" s="115"/>
      <c r="F2" s="29" t="s">
        <v>189</v>
      </c>
      <c r="G2" s="28" t="s">
        <v>190</v>
      </c>
      <c r="H2" s="29" t="s">
        <v>191</v>
      </c>
      <c r="I2" s="28" t="s">
        <v>192</v>
      </c>
      <c r="J2" s="28" t="s">
        <v>193</v>
      </c>
      <c r="K2" s="140" t="s">
        <v>537</v>
      </c>
      <c r="L2" s="29" t="s">
        <v>211</v>
      </c>
      <c r="M2" s="29" t="s">
        <v>219</v>
      </c>
      <c r="N2" s="29" t="s">
        <v>106</v>
      </c>
      <c r="O2" s="29" t="s">
        <v>194</v>
      </c>
      <c r="P2" s="29" t="s">
        <v>538</v>
      </c>
      <c r="Q2" s="29" t="s">
        <v>496</v>
      </c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</row>
    <row r="3" spans="1:94" s="27" customFormat="1" ht="20.100000000000001" customHeight="1">
      <c r="A3" s="45" t="s">
        <v>593</v>
      </c>
      <c r="B3" s="46"/>
      <c r="C3" s="46"/>
      <c r="D3" s="191"/>
      <c r="E3" s="127"/>
      <c r="F3" s="46"/>
      <c r="G3" s="46"/>
      <c r="H3" s="46"/>
      <c r="I3" s="46"/>
      <c r="J3" s="46"/>
      <c r="K3" s="200"/>
      <c r="L3" s="46"/>
      <c r="M3" s="46"/>
      <c r="N3" s="46"/>
      <c r="O3" s="48" t="s">
        <v>645</v>
      </c>
      <c r="P3" s="46"/>
      <c r="Q3" s="47"/>
    </row>
    <row r="4" spans="1:94" s="73" customFormat="1" ht="20.100000000000001" customHeight="1">
      <c r="A4" s="65" t="s">
        <v>594</v>
      </c>
      <c r="B4" s="71"/>
      <c r="C4" s="71"/>
      <c r="D4" s="142"/>
      <c r="E4" s="129"/>
      <c r="F4" s="71"/>
      <c r="G4" s="71"/>
      <c r="H4" s="71"/>
      <c r="I4" s="71"/>
      <c r="J4" s="71"/>
      <c r="K4" s="202"/>
      <c r="L4" s="71"/>
      <c r="M4" s="71"/>
      <c r="N4" s="71"/>
      <c r="O4" s="71" t="s">
        <v>646</v>
      </c>
      <c r="P4" s="71"/>
      <c r="Q4" s="72"/>
    </row>
    <row r="5" spans="1:94" s="73" customFormat="1" ht="102">
      <c r="A5" s="267" t="s">
        <v>595</v>
      </c>
      <c r="B5" s="250" t="s">
        <v>609</v>
      </c>
      <c r="C5" s="267" t="s">
        <v>671</v>
      </c>
      <c r="D5" s="253">
        <f>WORKDAY(K5,E5,swieta!$A$2:$A$52)</f>
        <v>43857</v>
      </c>
      <c r="E5" s="135">
        <f>-SUM(F5:J5)</f>
        <v>-19</v>
      </c>
      <c r="F5" s="44">
        <v>8</v>
      </c>
      <c r="G5" s="44">
        <v>5</v>
      </c>
      <c r="H5" s="44">
        <v>3</v>
      </c>
      <c r="I5" s="44">
        <v>2</v>
      </c>
      <c r="J5" s="44">
        <v>1</v>
      </c>
      <c r="K5" s="273">
        <v>43882</v>
      </c>
      <c r="L5" s="194" t="s">
        <v>82</v>
      </c>
      <c r="M5" s="258" t="s">
        <v>649</v>
      </c>
      <c r="N5" s="263"/>
      <c r="O5" s="267" t="s">
        <v>613</v>
      </c>
      <c r="P5" s="267" t="s">
        <v>118</v>
      </c>
      <c r="Q5" s="267" t="s">
        <v>118</v>
      </c>
    </row>
    <row r="6" spans="1:94" s="73" customFormat="1" ht="20.100000000000001" customHeight="1">
      <c r="A6" s="65" t="s">
        <v>597</v>
      </c>
      <c r="B6" s="71"/>
      <c r="C6" s="71"/>
      <c r="D6" s="142"/>
      <c r="E6" s="129"/>
      <c r="F6" s="71"/>
      <c r="G6" s="71"/>
      <c r="H6" s="71"/>
      <c r="I6" s="71"/>
      <c r="J6" s="71"/>
      <c r="K6" s="202"/>
      <c r="L6" s="71"/>
      <c r="M6" s="81"/>
      <c r="N6" s="71"/>
      <c r="O6" s="71" t="s">
        <v>603</v>
      </c>
      <c r="P6" s="71"/>
      <c r="Q6" s="72"/>
    </row>
    <row r="7" spans="1:94" s="73" customFormat="1" ht="20.100000000000001" customHeight="1">
      <c r="A7" s="65" t="s">
        <v>598</v>
      </c>
      <c r="B7" s="71"/>
      <c r="C7" s="71"/>
      <c r="D7" s="142"/>
      <c r="E7" s="132"/>
      <c r="F7" s="71"/>
      <c r="G7" s="71"/>
      <c r="H7" s="71"/>
      <c r="I7" s="71"/>
      <c r="J7" s="71"/>
      <c r="K7" s="202"/>
      <c r="L7" s="71"/>
      <c r="M7" s="81"/>
      <c r="N7" s="265"/>
      <c r="O7" s="265" t="s">
        <v>644</v>
      </c>
      <c r="P7" s="265"/>
      <c r="Q7" s="266"/>
    </row>
    <row r="8" spans="1:94" s="12" customFormat="1" ht="64.5" customHeight="1">
      <c r="A8" s="245" t="s">
        <v>599</v>
      </c>
      <c r="B8" s="262" t="s">
        <v>285</v>
      </c>
      <c r="C8" s="92" t="s">
        <v>536</v>
      </c>
      <c r="D8" s="246">
        <f>WORKDAY(K8,E8,swieta!$A$2:$A$52)</f>
        <v>43899</v>
      </c>
      <c r="E8" s="116">
        <f>-SUM(F8:J8)</f>
        <v>-16</v>
      </c>
      <c r="F8" s="254">
        <v>7</v>
      </c>
      <c r="G8" s="254">
        <v>3</v>
      </c>
      <c r="H8" s="254">
        <v>3</v>
      </c>
      <c r="I8" s="254">
        <v>2</v>
      </c>
      <c r="J8" s="254">
        <v>1</v>
      </c>
      <c r="K8" s="243">
        <v>43921</v>
      </c>
      <c r="L8" s="138" t="s">
        <v>618</v>
      </c>
      <c r="M8" s="383" t="s">
        <v>651</v>
      </c>
      <c r="N8" s="270"/>
      <c r="O8" s="247" t="s">
        <v>615</v>
      </c>
      <c r="P8" s="249" t="s">
        <v>118</v>
      </c>
      <c r="Q8" s="247" t="s">
        <v>115</v>
      </c>
    </row>
    <row r="9" spans="1:94" s="12" customFormat="1" ht="64.5" customHeight="1">
      <c r="A9" s="254" t="s">
        <v>600</v>
      </c>
      <c r="B9" s="259" t="s">
        <v>289</v>
      </c>
      <c r="C9" s="252" t="s">
        <v>289</v>
      </c>
      <c r="D9" s="255" t="s">
        <v>478</v>
      </c>
      <c r="E9" s="116"/>
      <c r="F9" s="254" t="s">
        <v>478</v>
      </c>
      <c r="G9" s="254" t="s">
        <v>478</v>
      </c>
      <c r="H9" s="254" t="s">
        <v>478</v>
      </c>
      <c r="I9" s="254" t="s">
        <v>478</v>
      </c>
      <c r="J9" s="254" t="s">
        <v>478</v>
      </c>
      <c r="K9" s="256" t="s">
        <v>478</v>
      </c>
      <c r="L9" s="138" t="s">
        <v>230</v>
      </c>
      <c r="M9" s="384"/>
      <c r="N9" s="260"/>
      <c r="O9" s="260" t="s">
        <v>616</v>
      </c>
      <c r="P9" s="261" t="s">
        <v>118</v>
      </c>
      <c r="Q9" s="260" t="s">
        <v>115</v>
      </c>
    </row>
    <row r="10" spans="1:94" s="12" customFormat="1" ht="64.5" customHeight="1">
      <c r="A10" s="245" t="s">
        <v>601</v>
      </c>
      <c r="B10" s="262" t="s">
        <v>17</v>
      </c>
      <c r="C10" s="254" t="s">
        <v>17</v>
      </c>
      <c r="D10" s="255" t="s">
        <v>478</v>
      </c>
      <c r="E10" s="116"/>
      <c r="F10" s="254" t="s">
        <v>478</v>
      </c>
      <c r="G10" s="254" t="s">
        <v>478</v>
      </c>
      <c r="H10" s="254" t="s">
        <v>478</v>
      </c>
      <c r="I10" s="254" t="s">
        <v>478</v>
      </c>
      <c r="J10" s="254" t="s">
        <v>478</v>
      </c>
      <c r="K10" s="256" t="s">
        <v>478</v>
      </c>
      <c r="L10" s="138" t="s">
        <v>17</v>
      </c>
      <c r="M10" s="384"/>
      <c r="N10" s="247"/>
      <c r="O10" s="247" t="s">
        <v>617</v>
      </c>
      <c r="P10" s="261" t="s">
        <v>118</v>
      </c>
      <c r="Q10" s="260" t="s">
        <v>115</v>
      </c>
    </row>
    <row r="11" spans="1:94" s="12" customFormat="1" ht="64.5" customHeight="1">
      <c r="A11" s="254" t="s">
        <v>604</v>
      </c>
      <c r="B11" s="262" t="s">
        <v>620</v>
      </c>
      <c r="C11" s="254" t="s">
        <v>622</v>
      </c>
      <c r="D11" s="253">
        <v>43928</v>
      </c>
      <c r="E11" s="135">
        <f>-SUM(F11:J11)</f>
        <v>-14</v>
      </c>
      <c r="F11" s="254">
        <v>5</v>
      </c>
      <c r="G11" s="254">
        <v>3</v>
      </c>
      <c r="H11" s="254">
        <v>3</v>
      </c>
      <c r="I11" s="254">
        <v>2</v>
      </c>
      <c r="J11" s="254">
        <v>1</v>
      </c>
      <c r="K11" s="256">
        <f>WORKDAY(D11,-E11,swieta!$A$2:$A$42)</f>
        <v>43948</v>
      </c>
      <c r="L11" s="254" t="s">
        <v>619</v>
      </c>
      <c r="M11" s="385"/>
      <c r="N11" s="271"/>
      <c r="O11" s="254" t="s">
        <v>621</v>
      </c>
      <c r="P11" s="261" t="s">
        <v>118</v>
      </c>
      <c r="Q11" s="260" t="s">
        <v>115</v>
      </c>
    </row>
    <row r="12" spans="1:94" s="73" customFormat="1" ht="20.100000000000001" customHeight="1">
      <c r="A12" s="65" t="s">
        <v>602</v>
      </c>
      <c r="B12" s="71"/>
      <c r="C12" s="71"/>
      <c r="D12" s="142"/>
      <c r="E12" s="129"/>
      <c r="F12" s="71"/>
      <c r="G12" s="71"/>
      <c r="H12" s="71"/>
      <c r="I12" s="71"/>
      <c r="J12" s="71"/>
      <c r="K12" s="202"/>
      <c r="L12" s="71"/>
      <c r="M12" s="81"/>
      <c r="N12" s="71"/>
      <c r="O12" s="71" t="s">
        <v>643</v>
      </c>
      <c r="P12" s="71"/>
      <c r="Q12" s="72"/>
    </row>
    <row r="13" spans="1:94" s="12" customFormat="1" ht="127.5">
      <c r="A13" s="247" t="s">
        <v>605</v>
      </c>
      <c r="B13" s="248" t="s">
        <v>293</v>
      </c>
      <c r="C13" s="268" t="s">
        <v>536</v>
      </c>
      <c r="D13" s="253">
        <f>WORKDAY(K13,E13,swieta!$A$2:$A$52)</f>
        <v>43938</v>
      </c>
      <c r="E13" s="116">
        <f>-SUM(F13:J13)</f>
        <v>-19</v>
      </c>
      <c r="F13" s="245">
        <v>10</v>
      </c>
      <c r="G13" s="245">
        <v>3</v>
      </c>
      <c r="H13" s="245">
        <v>3</v>
      </c>
      <c r="I13" s="245">
        <v>2</v>
      </c>
      <c r="J13" s="245">
        <v>1</v>
      </c>
      <c r="K13" s="243">
        <v>43966</v>
      </c>
      <c r="L13" s="247" t="s">
        <v>231</v>
      </c>
      <c r="M13" s="252" t="s">
        <v>653</v>
      </c>
      <c r="N13" s="247"/>
      <c r="O13" s="247" t="s">
        <v>623</v>
      </c>
      <c r="P13" s="249" t="s">
        <v>115</v>
      </c>
      <c r="Q13" s="247" t="s">
        <v>115</v>
      </c>
    </row>
    <row r="14" spans="1:94" s="12" customFormat="1" ht="21.75" customHeight="1">
      <c r="A14" s="75" t="s">
        <v>606</v>
      </c>
      <c r="B14" s="228"/>
      <c r="C14" s="229"/>
      <c r="D14" s="142"/>
      <c r="E14" s="129"/>
      <c r="F14" s="230"/>
      <c r="G14" s="230"/>
      <c r="H14" s="230"/>
      <c r="I14" s="230"/>
      <c r="J14" s="230"/>
      <c r="K14" s="231"/>
      <c r="L14" s="232"/>
      <c r="M14" s="233"/>
      <c r="N14" s="232"/>
      <c r="O14" s="272" t="s">
        <v>647</v>
      </c>
      <c r="P14" s="234"/>
      <c r="Q14" s="235"/>
    </row>
    <row r="15" spans="1:94" s="12" customFormat="1" ht="102">
      <c r="A15" s="163" t="s">
        <v>624</v>
      </c>
      <c r="B15" s="244" t="s">
        <v>625</v>
      </c>
      <c r="C15" s="252" t="s">
        <v>626</v>
      </c>
      <c r="D15" s="251">
        <f>WORKDAY(K15,E15,swieta!$A$2:$A$52)</f>
        <v>43916</v>
      </c>
      <c r="E15" s="135">
        <f>-SUM(F15:J15)</f>
        <v>-24</v>
      </c>
      <c r="F15" s="44">
        <v>10</v>
      </c>
      <c r="G15" s="44">
        <v>5</v>
      </c>
      <c r="H15" s="44">
        <v>5</v>
      </c>
      <c r="I15" s="44">
        <v>3</v>
      </c>
      <c r="J15" s="44">
        <v>1</v>
      </c>
      <c r="K15" s="243">
        <v>43951</v>
      </c>
      <c r="L15" s="194" t="s">
        <v>534</v>
      </c>
      <c r="M15" s="258" t="s">
        <v>652</v>
      </c>
      <c r="N15" s="245"/>
      <c r="O15" s="245" t="s">
        <v>630</v>
      </c>
      <c r="P15" s="261" t="s">
        <v>115</v>
      </c>
      <c r="Q15" s="260" t="s">
        <v>115</v>
      </c>
    </row>
    <row r="16" spans="1:94" s="12" customFormat="1" ht="76.5">
      <c r="A16" s="163" t="s">
        <v>627</v>
      </c>
      <c r="B16" s="252" t="s">
        <v>628</v>
      </c>
      <c r="C16" s="252" t="s">
        <v>629</v>
      </c>
      <c r="D16" s="253">
        <v>43966</v>
      </c>
      <c r="E16" s="135">
        <f>-SUM(F16:J16)</f>
        <v>-24</v>
      </c>
      <c r="F16" s="44">
        <v>10</v>
      </c>
      <c r="G16" s="44">
        <v>5</v>
      </c>
      <c r="H16" s="44">
        <v>5</v>
      </c>
      <c r="I16" s="44">
        <v>3</v>
      </c>
      <c r="J16" s="44">
        <v>1</v>
      </c>
      <c r="K16" s="256">
        <f>WORKDAY(D16,-E16,swieta!$A$2:$A$42)</f>
        <v>44000</v>
      </c>
      <c r="L16" s="194" t="s">
        <v>82</v>
      </c>
      <c r="M16" s="258" t="s">
        <v>650</v>
      </c>
      <c r="N16" s="254"/>
      <c r="O16" s="254" t="s">
        <v>631</v>
      </c>
      <c r="P16" s="261" t="s">
        <v>115</v>
      </c>
      <c r="Q16" s="260" t="s">
        <v>115</v>
      </c>
    </row>
    <row r="17" spans="1:17" s="73" customFormat="1" ht="102">
      <c r="A17" s="267" t="s">
        <v>595</v>
      </c>
      <c r="B17" s="250" t="s">
        <v>610</v>
      </c>
      <c r="C17" s="267" t="s">
        <v>672</v>
      </c>
      <c r="D17" s="253">
        <f>WORKDAY(K17,E17,swieta!$A$2:$A$52)</f>
        <v>43916</v>
      </c>
      <c r="E17" s="135">
        <f>-SUM(F17:J17)</f>
        <v>-24</v>
      </c>
      <c r="F17" s="44">
        <v>10</v>
      </c>
      <c r="G17" s="44">
        <v>5</v>
      </c>
      <c r="H17" s="44">
        <v>5</v>
      </c>
      <c r="I17" s="44">
        <v>3</v>
      </c>
      <c r="J17" s="44">
        <v>1</v>
      </c>
      <c r="K17" s="256">
        <v>43951</v>
      </c>
      <c r="L17" s="194" t="s">
        <v>534</v>
      </c>
      <c r="M17" s="258" t="s">
        <v>649</v>
      </c>
      <c r="N17" s="269" t="s">
        <v>670</v>
      </c>
      <c r="O17" s="267" t="s">
        <v>613</v>
      </c>
      <c r="P17" s="267" t="s">
        <v>118</v>
      </c>
      <c r="Q17" s="267" t="s">
        <v>118</v>
      </c>
    </row>
    <row r="18" spans="1:17" s="73" customFormat="1" ht="76.5">
      <c r="A18" s="264" t="s">
        <v>596</v>
      </c>
      <c r="B18" s="250" t="s">
        <v>611</v>
      </c>
      <c r="C18" s="267" t="s">
        <v>673</v>
      </c>
      <c r="D18" s="253">
        <v>43966</v>
      </c>
      <c r="E18" s="135">
        <f>-SUM(F18:J18)</f>
        <v>-24</v>
      </c>
      <c r="F18" s="44">
        <v>10</v>
      </c>
      <c r="G18" s="44">
        <v>5</v>
      </c>
      <c r="H18" s="44">
        <v>5</v>
      </c>
      <c r="I18" s="44">
        <v>3</v>
      </c>
      <c r="J18" s="44">
        <v>1</v>
      </c>
      <c r="K18" s="256">
        <f>WORKDAY(D18,-E18,swieta!$A$2:$A$42)</f>
        <v>44000</v>
      </c>
      <c r="L18" s="194" t="s">
        <v>82</v>
      </c>
      <c r="M18" s="258" t="s">
        <v>650</v>
      </c>
      <c r="N18" s="269" t="s">
        <v>612</v>
      </c>
      <c r="O18" s="250" t="s">
        <v>614</v>
      </c>
      <c r="P18" s="267" t="s">
        <v>118</v>
      </c>
      <c r="Q18" s="267" t="s">
        <v>118</v>
      </c>
    </row>
    <row r="19" spans="1:17" s="12" customFormat="1" ht="21.75" customHeight="1">
      <c r="A19" s="75" t="s">
        <v>607</v>
      </c>
      <c r="B19" s="228"/>
      <c r="C19" s="229"/>
      <c r="D19" s="142"/>
      <c r="E19" s="129"/>
      <c r="F19" s="230"/>
      <c r="G19" s="230"/>
      <c r="H19" s="230"/>
      <c r="I19" s="230"/>
      <c r="J19" s="230"/>
      <c r="K19" s="231"/>
      <c r="L19" s="232"/>
      <c r="M19" s="233"/>
      <c r="N19" s="232"/>
      <c r="O19" s="272" t="s">
        <v>654</v>
      </c>
      <c r="P19" s="234"/>
      <c r="Q19" s="235"/>
    </row>
    <row r="20" spans="1:17" s="12" customFormat="1" ht="38.25" customHeight="1">
      <c r="A20" s="245" t="s">
        <v>637</v>
      </c>
      <c r="B20" s="252" t="s">
        <v>655</v>
      </c>
      <c r="C20" s="89" t="s">
        <v>536</v>
      </c>
      <c r="D20" s="255">
        <f>WORKDAY(K20,E20,swieta!$A$2:$A$52)</f>
        <v>43899</v>
      </c>
      <c r="E20" s="116">
        <f>-SUM(F20:J20)</f>
        <v>-16</v>
      </c>
      <c r="F20" s="254">
        <v>7</v>
      </c>
      <c r="G20" s="254">
        <v>3</v>
      </c>
      <c r="H20" s="254">
        <v>3</v>
      </c>
      <c r="I20" s="254">
        <v>2</v>
      </c>
      <c r="J20" s="254">
        <v>1</v>
      </c>
      <c r="K20" s="275">
        <v>43921</v>
      </c>
      <c r="L20" s="245" t="s">
        <v>87</v>
      </c>
      <c r="M20" s="402" t="s">
        <v>648</v>
      </c>
      <c r="N20" s="466" t="s">
        <v>666</v>
      </c>
      <c r="O20" s="245" t="s">
        <v>661</v>
      </c>
      <c r="P20" s="244" t="s">
        <v>115</v>
      </c>
      <c r="Q20" s="244" t="s">
        <v>115</v>
      </c>
    </row>
    <row r="21" spans="1:17" s="12" customFormat="1" ht="30" customHeight="1">
      <c r="A21" s="254" t="s">
        <v>638</v>
      </c>
      <c r="B21" s="259" t="s">
        <v>289</v>
      </c>
      <c r="C21" s="252" t="s">
        <v>289</v>
      </c>
      <c r="D21" s="255">
        <f>WORKDAY(K21,E21,swieta!$A$2:$A$52)</f>
        <v>43899</v>
      </c>
      <c r="E21" s="116">
        <f>-SUM(F21:J21)</f>
        <v>-16</v>
      </c>
      <c r="F21" s="254">
        <v>7</v>
      </c>
      <c r="G21" s="254">
        <v>3</v>
      </c>
      <c r="H21" s="254">
        <v>3</v>
      </c>
      <c r="I21" s="254">
        <v>2</v>
      </c>
      <c r="J21" s="254">
        <v>1</v>
      </c>
      <c r="K21" s="275">
        <v>43921</v>
      </c>
      <c r="L21" s="138" t="s">
        <v>230</v>
      </c>
      <c r="M21" s="403"/>
      <c r="N21" s="467"/>
      <c r="O21" s="254" t="s">
        <v>656</v>
      </c>
      <c r="P21" s="252" t="s">
        <v>115</v>
      </c>
      <c r="Q21" s="252" t="s">
        <v>115</v>
      </c>
    </row>
    <row r="22" spans="1:17" s="12" customFormat="1" ht="30" customHeight="1">
      <c r="A22" s="245" t="s">
        <v>639</v>
      </c>
      <c r="B22" s="252" t="s">
        <v>17</v>
      </c>
      <c r="C22" s="252" t="s">
        <v>17</v>
      </c>
      <c r="D22" s="255">
        <f>WORKDAY(K22,E22,swieta!$A$2:$A$52)</f>
        <v>43899</v>
      </c>
      <c r="E22" s="116">
        <f t="shared" ref="E22:E23" si="0">-SUM(F22:J22)</f>
        <v>-16</v>
      </c>
      <c r="F22" s="254">
        <v>7</v>
      </c>
      <c r="G22" s="254">
        <v>3</v>
      </c>
      <c r="H22" s="254">
        <v>3</v>
      </c>
      <c r="I22" s="254">
        <v>2</v>
      </c>
      <c r="J22" s="254">
        <v>1</v>
      </c>
      <c r="K22" s="275">
        <v>43921</v>
      </c>
      <c r="L22" s="245" t="s">
        <v>87</v>
      </c>
      <c r="M22" s="403"/>
      <c r="N22" s="467"/>
      <c r="O22" s="245" t="s">
        <v>657</v>
      </c>
      <c r="P22" s="244" t="s">
        <v>115</v>
      </c>
      <c r="Q22" s="244" t="s">
        <v>115</v>
      </c>
    </row>
    <row r="23" spans="1:17" s="12" customFormat="1" ht="30" customHeight="1">
      <c r="A23" s="245" t="s">
        <v>640</v>
      </c>
      <c r="B23" s="252" t="s">
        <v>633</v>
      </c>
      <c r="C23" s="252" t="s">
        <v>539</v>
      </c>
      <c r="D23" s="255">
        <f>WORKDAY(K23,E23,swieta!$A$2:$A$52)</f>
        <v>43899</v>
      </c>
      <c r="E23" s="116">
        <f t="shared" si="0"/>
        <v>-16</v>
      </c>
      <c r="F23" s="254">
        <v>7</v>
      </c>
      <c r="G23" s="254">
        <v>3</v>
      </c>
      <c r="H23" s="254">
        <v>3</v>
      </c>
      <c r="I23" s="254">
        <v>2</v>
      </c>
      <c r="J23" s="254">
        <v>1</v>
      </c>
      <c r="K23" s="275">
        <v>43921</v>
      </c>
      <c r="L23" s="245" t="s">
        <v>87</v>
      </c>
      <c r="M23" s="403"/>
      <c r="N23" s="467"/>
      <c r="O23" s="245" t="s">
        <v>658</v>
      </c>
      <c r="P23" s="244" t="s">
        <v>115</v>
      </c>
      <c r="Q23" s="244" t="s">
        <v>115</v>
      </c>
    </row>
    <row r="24" spans="1:17" s="12" customFormat="1" ht="30" customHeight="1">
      <c r="A24" s="254" t="s">
        <v>641</v>
      </c>
      <c r="B24" s="262" t="s">
        <v>620</v>
      </c>
      <c r="C24" s="254" t="s">
        <v>622</v>
      </c>
      <c r="D24" s="253">
        <v>43928</v>
      </c>
      <c r="E24" s="135">
        <f>-SUM(F24:J24)</f>
        <v>-14</v>
      </c>
      <c r="F24" s="254">
        <v>5</v>
      </c>
      <c r="G24" s="254">
        <v>3</v>
      </c>
      <c r="H24" s="254">
        <v>3</v>
      </c>
      <c r="I24" s="254">
        <v>2</v>
      </c>
      <c r="J24" s="254">
        <v>1</v>
      </c>
      <c r="K24" s="256">
        <f>WORKDAY(D24,-E24,swieta!$A$2:$A$42)</f>
        <v>43948</v>
      </c>
      <c r="L24" s="254" t="s">
        <v>619</v>
      </c>
      <c r="M24" s="427"/>
      <c r="N24" s="468"/>
      <c r="O24" s="254" t="s">
        <v>641</v>
      </c>
      <c r="P24" s="252"/>
      <c r="Q24" s="252"/>
    </row>
    <row r="25" spans="1:17" s="12" customFormat="1" ht="57.75" customHeight="1">
      <c r="A25" s="245" t="s">
        <v>642</v>
      </c>
      <c r="B25" s="252" t="s">
        <v>636</v>
      </c>
      <c r="C25" s="89" t="s">
        <v>536</v>
      </c>
      <c r="D25" s="253">
        <f>WORKDAY(K25,E25,swieta!$A$2:$A$52)</f>
        <v>43938</v>
      </c>
      <c r="E25" s="116">
        <f>-SUM(F25:J25)</f>
        <v>-19</v>
      </c>
      <c r="F25" s="254">
        <v>10</v>
      </c>
      <c r="G25" s="254">
        <v>3</v>
      </c>
      <c r="H25" s="254">
        <v>3</v>
      </c>
      <c r="I25" s="254">
        <v>2</v>
      </c>
      <c r="J25" s="254">
        <v>1</v>
      </c>
      <c r="K25" s="256">
        <v>43966</v>
      </c>
      <c r="L25" s="245" t="s">
        <v>231</v>
      </c>
      <c r="M25" s="90" t="s">
        <v>648</v>
      </c>
      <c r="N25" s="245"/>
      <c r="O25" s="245" t="s">
        <v>663</v>
      </c>
      <c r="P25" s="244" t="s">
        <v>115</v>
      </c>
      <c r="Q25" s="244" t="s">
        <v>115</v>
      </c>
    </row>
    <row r="26" spans="1:17" s="12" customFormat="1" ht="68.25" customHeight="1">
      <c r="A26" s="245" t="s">
        <v>659</v>
      </c>
      <c r="B26" s="252" t="s">
        <v>660</v>
      </c>
      <c r="C26" s="252" t="s">
        <v>632</v>
      </c>
      <c r="D26" s="253">
        <f>WORKDAY(K26,E26,swieta!$A$2:$A$52)</f>
        <v>43916</v>
      </c>
      <c r="E26" s="135">
        <f>-SUM(F26:J26)</f>
        <v>-24</v>
      </c>
      <c r="F26" s="44">
        <v>10</v>
      </c>
      <c r="G26" s="44">
        <v>5</v>
      </c>
      <c r="H26" s="44">
        <v>5</v>
      </c>
      <c r="I26" s="44">
        <v>3</v>
      </c>
      <c r="J26" s="44">
        <v>1</v>
      </c>
      <c r="K26" s="256">
        <v>43951</v>
      </c>
      <c r="L26" s="245" t="s">
        <v>82</v>
      </c>
      <c r="M26" s="402" t="s">
        <v>648</v>
      </c>
      <c r="N26" s="254"/>
      <c r="O26" s="245" t="s">
        <v>664</v>
      </c>
      <c r="P26" s="244" t="s">
        <v>115</v>
      </c>
      <c r="Q26" s="244" t="s">
        <v>115</v>
      </c>
    </row>
    <row r="27" spans="1:17" s="12" customFormat="1" ht="68.25" customHeight="1">
      <c r="A27" s="257" t="s">
        <v>662</v>
      </c>
      <c r="B27" s="252" t="s">
        <v>635</v>
      </c>
      <c r="C27" s="252" t="s">
        <v>634</v>
      </c>
      <c r="D27" s="253">
        <f>WORKDAY(K27,E27,swieta!$A$2:$A$52)</f>
        <v>43916</v>
      </c>
      <c r="E27" s="135">
        <f>-SUM(F27:J27)</f>
        <v>-24</v>
      </c>
      <c r="F27" s="44">
        <v>10</v>
      </c>
      <c r="G27" s="44">
        <v>5</v>
      </c>
      <c r="H27" s="44">
        <v>5</v>
      </c>
      <c r="I27" s="44">
        <v>3</v>
      </c>
      <c r="J27" s="44">
        <v>1</v>
      </c>
      <c r="K27" s="256">
        <v>43951</v>
      </c>
      <c r="L27" s="254" t="s">
        <v>82</v>
      </c>
      <c r="M27" s="427"/>
      <c r="N27" s="254"/>
      <c r="O27" s="254" t="s">
        <v>665</v>
      </c>
      <c r="P27" s="252" t="s">
        <v>115</v>
      </c>
      <c r="Q27" s="252" t="s">
        <v>115</v>
      </c>
    </row>
    <row r="28" spans="1:17" s="12" customFormat="1" ht="68.25" customHeight="1">
      <c r="A28" s="254" t="s">
        <v>675</v>
      </c>
      <c r="B28" s="252" t="s">
        <v>674</v>
      </c>
      <c r="C28" s="89" t="s">
        <v>536</v>
      </c>
      <c r="D28" s="255">
        <f>WORKDAY(K28,E28,swieta!$A$2:$A$142)</f>
        <v>44050</v>
      </c>
      <c r="E28" s="116">
        <f t="shared" ref="E28" si="1">-SUM(F28:J28)-1</f>
        <v>-10</v>
      </c>
      <c r="F28" s="254">
        <v>3</v>
      </c>
      <c r="G28" s="254">
        <v>2</v>
      </c>
      <c r="H28" s="254">
        <v>2</v>
      </c>
      <c r="I28" s="254">
        <v>1</v>
      </c>
      <c r="J28" s="254">
        <v>1</v>
      </c>
      <c r="K28" s="256">
        <v>44064</v>
      </c>
      <c r="L28" s="254" t="s">
        <v>96</v>
      </c>
      <c r="M28" s="90" t="s">
        <v>648</v>
      </c>
      <c r="N28" s="254"/>
      <c r="O28" s="254" t="s">
        <v>676</v>
      </c>
      <c r="P28" s="252" t="s">
        <v>115</v>
      </c>
      <c r="Q28" s="252" t="s">
        <v>115</v>
      </c>
    </row>
    <row r="29" spans="1:17" ht="21" customHeight="1">
      <c r="A29" s="75" t="s">
        <v>608</v>
      </c>
      <c r="B29" s="236"/>
      <c r="C29" s="236"/>
      <c r="D29" s="237"/>
      <c r="E29" s="238"/>
      <c r="F29" s="239"/>
      <c r="G29" s="239"/>
      <c r="H29" s="239"/>
      <c r="I29" s="239"/>
      <c r="J29" s="239"/>
      <c r="K29" s="240"/>
      <c r="L29" s="241"/>
      <c r="M29" s="241"/>
      <c r="N29" s="241"/>
      <c r="O29" s="241"/>
      <c r="P29" s="239"/>
      <c r="Q29" s="242"/>
    </row>
    <row r="30" spans="1:17" s="12" customFormat="1" ht="63.75">
      <c r="A30" s="274" t="s">
        <v>599</v>
      </c>
      <c r="B30" s="252" t="s">
        <v>667</v>
      </c>
      <c r="C30" s="89" t="s">
        <v>536</v>
      </c>
      <c r="D30" s="469" t="s">
        <v>677</v>
      </c>
      <c r="E30" s="135"/>
      <c r="F30" s="254"/>
      <c r="G30" s="254"/>
      <c r="H30" s="254"/>
      <c r="I30" s="254"/>
      <c r="J30" s="254"/>
      <c r="K30" s="469" t="s">
        <v>669</v>
      </c>
      <c r="L30" s="254" t="s">
        <v>87</v>
      </c>
      <c r="M30" s="90" t="s">
        <v>543</v>
      </c>
      <c r="N30" s="254"/>
      <c r="O30" s="254"/>
      <c r="P30" s="252" t="s">
        <v>541</v>
      </c>
      <c r="Q30" s="254" t="s">
        <v>542</v>
      </c>
    </row>
    <row r="31" spans="1:17" s="12" customFormat="1" ht="63.75">
      <c r="A31" s="274" t="s">
        <v>605</v>
      </c>
      <c r="B31" s="259" t="s">
        <v>668</v>
      </c>
      <c r="C31" s="89" t="s">
        <v>536</v>
      </c>
      <c r="D31" s="470"/>
      <c r="E31" s="135"/>
      <c r="F31" s="254"/>
      <c r="G31" s="254"/>
      <c r="H31" s="254"/>
      <c r="I31" s="254"/>
      <c r="J31" s="254"/>
      <c r="K31" s="470"/>
      <c r="L31" s="254" t="s">
        <v>231</v>
      </c>
      <c r="M31" s="90" t="s">
        <v>544</v>
      </c>
      <c r="N31" s="254"/>
      <c r="O31" s="254"/>
      <c r="P31" s="252" t="s">
        <v>541</v>
      </c>
      <c r="Q31" s="254" t="s">
        <v>542</v>
      </c>
    </row>
  </sheetData>
  <autoFilter ref="A2:Q26" xr:uid="{00000000-0009-0000-0000-000001000000}"/>
  <mergeCells count="6">
    <mergeCell ref="N20:N24"/>
    <mergeCell ref="D30:D31"/>
    <mergeCell ref="K30:K31"/>
    <mergeCell ref="M8:M11"/>
    <mergeCell ref="M26:M27"/>
    <mergeCell ref="M20:M24"/>
  </mergeCells>
  <pageMargins left="0.39370078740157483" right="0.39370078740157483" top="0.39370078740157483" bottom="0.39370078740157483" header="0.31496062992125984" footer="0.31496062992125984"/>
  <pageSetup paperSize="9" scale="77" fitToHeight="4" orientation="portrait"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CS13"/>
  <sheetViews>
    <sheetView zoomScale="80" zoomScaleNormal="80" workbookViewId="0">
      <pane xSplit="3" ySplit="2" topLeftCell="D3" activePane="bottomRight" state="frozen"/>
      <selection pane="topRight" activeCell="E1" sqref="E1"/>
      <selection pane="bottomLeft" activeCell="A3" sqref="A3"/>
      <selection pane="bottomRight" activeCell="A8" sqref="A8"/>
    </sheetView>
  </sheetViews>
  <sheetFormatPr defaultColWidth="9.140625" defaultRowHeight="15"/>
  <cols>
    <col min="1" max="1" width="10" style="9" customWidth="1"/>
    <col min="2" max="2" width="34" style="15" customWidth="1"/>
    <col min="3" max="3" width="25.7109375" style="15" customWidth="1"/>
    <col min="4" max="4" width="12.7109375" style="146" customWidth="1"/>
    <col min="5" max="5" width="4.140625" style="117" customWidth="1"/>
    <col min="6" max="10" width="12.7109375" style="16" customWidth="1"/>
    <col min="11" max="11" width="12.7109375" style="102" customWidth="1"/>
    <col min="12" max="12" width="16.85546875" style="22" customWidth="1"/>
    <col min="13" max="13" width="23.42578125" style="22" customWidth="1"/>
    <col min="14" max="14" width="36.7109375" style="22" customWidth="1"/>
    <col min="15" max="15" width="27.42578125" style="22" customWidth="1"/>
    <col min="16" max="16" width="15.42578125" style="22" customWidth="1"/>
    <col min="17" max="18" width="20.7109375" style="16" customWidth="1"/>
    <col min="19" max="19" width="19.42578125" style="22" customWidth="1"/>
    <col min="20" max="20" width="10" style="106" customWidth="1"/>
    <col min="21" max="16384" width="9.140625" style="9"/>
  </cols>
  <sheetData>
    <row r="1" spans="1:97" s="25" customFormat="1" ht="26.25" customHeight="1">
      <c r="A1" s="83" t="s">
        <v>186</v>
      </c>
      <c r="B1" s="26"/>
      <c r="C1" s="26"/>
      <c r="D1" s="139"/>
      <c r="E1" s="114"/>
      <c r="F1" s="26"/>
      <c r="G1" s="26"/>
      <c r="H1" s="26"/>
      <c r="I1" s="26"/>
      <c r="J1" s="26"/>
      <c r="K1" s="95"/>
      <c r="L1" s="26"/>
      <c r="M1" s="26"/>
      <c r="N1" s="26"/>
      <c r="O1" s="26"/>
      <c r="P1" s="26"/>
      <c r="Q1" s="26"/>
      <c r="R1" s="26"/>
      <c r="S1" s="26"/>
      <c r="T1" s="106"/>
    </row>
    <row r="2" spans="1:97" s="24" customFormat="1" ht="82.5" customHeight="1">
      <c r="A2" s="28" t="s">
        <v>187</v>
      </c>
      <c r="B2" s="28" t="s">
        <v>199</v>
      </c>
      <c r="C2" s="147" t="s">
        <v>188</v>
      </c>
      <c r="D2" s="140" t="s">
        <v>123</v>
      </c>
      <c r="E2" s="115"/>
      <c r="F2" s="29" t="s">
        <v>189</v>
      </c>
      <c r="G2" s="28" t="s">
        <v>190</v>
      </c>
      <c r="H2" s="29" t="s">
        <v>191</v>
      </c>
      <c r="I2" s="28" t="s">
        <v>192</v>
      </c>
      <c r="J2" s="28" t="s">
        <v>193</v>
      </c>
      <c r="K2" s="149" t="s">
        <v>461</v>
      </c>
      <c r="L2" s="29" t="s">
        <v>211</v>
      </c>
      <c r="M2" s="29" t="s">
        <v>219</v>
      </c>
      <c r="N2" s="29" t="s">
        <v>106</v>
      </c>
      <c r="O2" s="29" t="s">
        <v>194</v>
      </c>
      <c r="P2" s="29" t="s">
        <v>130</v>
      </c>
      <c r="Q2" s="29" t="s">
        <v>513</v>
      </c>
      <c r="R2" s="29" t="s">
        <v>496</v>
      </c>
      <c r="S2" s="29" t="s">
        <v>142</v>
      </c>
      <c r="T2" s="107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</row>
    <row r="3" spans="1:97" s="27" customFormat="1" ht="20.100000000000001" customHeight="1">
      <c r="A3" s="68" t="s">
        <v>177</v>
      </c>
      <c r="B3" s="69"/>
      <c r="C3" s="69"/>
      <c r="D3" s="144"/>
      <c r="E3" s="133"/>
      <c r="F3" s="69"/>
      <c r="G3" s="69"/>
      <c r="H3" s="69"/>
      <c r="I3" s="69"/>
      <c r="J3" s="69"/>
      <c r="K3" s="99"/>
      <c r="L3" s="69"/>
      <c r="M3" s="69"/>
      <c r="N3" s="69"/>
      <c r="O3" s="69" t="s">
        <v>339</v>
      </c>
      <c r="P3" s="69"/>
      <c r="Q3" s="69"/>
      <c r="R3" s="69"/>
      <c r="S3" s="70"/>
      <c r="T3" s="108"/>
    </row>
    <row r="4" spans="1:97" s="73" customFormat="1" ht="20.100000000000001" customHeight="1">
      <c r="A4" s="65" t="s">
        <v>178</v>
      </c>
      <c r="B4" s="71"/>
      <c r="C4" s="71"/>
      <c r="D4" s="142"/>
      <c r="E4" s="129"/>
      <c r="F4" s="71"/>
      <c r="G4" s="71"/>
      <c r="H4" s="71"/>
      <c r="I4" s="71"/>
      <c r="J4" s="71"/>
      <c r="K4" s="97"/>
      <c r="L4" s="71"/>
      <c r="M4" s="71"/>
      <c r="N4" s="71"/>
      <c r="O4" s="71"/>
      <c r="P4" s="71"/>
      <c r="Q4" s="71"/>
      <c r="R4" s="71"/>
      <c r="S4" s="72"/>
      <c r="T4" s="109"/>
    </row>
    <row r="5" spans="1:97" s="14" customFormat="1" ht="63.75">
      <c r="A5" s="154" t="s">
        <v>76</v>
      </c>
      <c r="B5" s="155" t="s">
        <v>337</v>
      </c>
      <c r="C5" s="155" t="s">
        <v>85</v>
      </c>
      <c r="D5" s="150"/>
      <c r="E5" s="116">
        <f t="shared" ref="E5:E12" si="0">-SUM(F5:J5)-1</f>
        <v>-10</v>
      </c>
      <c r="F5" s="152">
        <v>3</v>
      </c>
      <c r="G5" s="152">
        <v>2</v>
      </c>
      <c r="H5" s="152">
        <v>2</v>
      </c>
      <c r="I5" s="152">
        <v>1</v>
      </c>
      <c r="J5" s="152">
        <v>1</v>
      </c>
      <c r="K5" s="159">
        <v>42989</v>
      </c>
      <c r="L5" s="158" t="s">
        <v>82</v>
      </c>
      <c r="M5" s="158" t="s">
        <v>338</v>
      </c>
      <c r="N5" s="158"/>
      <c r="O5" s="158" t="s">
        <v>340</v>
      </c>
      <c r="P5" s="158" t="s">
        <v>105</v>
      </c>
      <c r="Q5" s="152" t="s">
        <v>115</v>
      </c>
      <c r="R5" s="152" t="s">
        <v>115</v>
      </c>
      <c r="S5" s="158" t="s">
        <v>105</v>
      </c>
      <c r="T5" s="106"/>
    </row>
    <row r="6" spans="1:97" s="14" customFormat="1" ht="63.75">
      <c r="A6" s="154" t="s">
        <v>77</v>
      </c>
      <c r="B6" s="155" t="s">
        <v>84</v>
      </c>
      <c r="C6" s="155" t="s">
        <v>84</v>
      </c>
      <c r="D6" s="150"/>
      <c r="E6" s="116">
        <f t="shared" si="0"/>
        <v>-10</v>
      </c>
      <c r="F6" s="152">
        <v>3</v>
      </c>
      <c r="G6" s="152">
        <v>2</v>
      </c>
      <c r="H6" s="152">
        <v>2</v>
      </c>
      <c r="I6" s="152">
        <v>1</v>
      </c>
      <c r="J6" s="152">
        <v>1</v>
      </c>
      <c r="K6" s="159">
        <v>42989</v>
      </c>
      <c r="L6" s="158" t="s">
        <v>82</v>
      </c>
      <c r="M6" s="158" t="s">
        <v>338</v>
      </c>
      <c r="N6" s="158"/>
      <c r="O6" s="158" t="s">
        <v>341</v>
      </c>
      <c r="P6" s="158" t="s">
        <v>105</v>
      </c>
      <c r="Q6" s="152" t="s">
        <v>115</v>
      </c>
      <c r="R6" s="152" t="s">
        <v>115</v>
      </c>
      <c r="S6" s="158" t="s">
        <v>105</v>
      </c>
      <c r="T6" s="106"/>
    </row>
    <row r="7" spans="1:97" s="73" customFormat="1" ht="20.100000000000001" customHeight="1">
      <c r="A7" s="65" t="s">
        <v>179</v>
      </c>
      <c r="B7" s="71"/>
      <c r="C7" s="71"/>
      <c r="D7" s="142"/>
      <c r="E7" s="129"/>
      <c r="F7" s="71"/>
      <c r="G7" s="71"/>
      <c r="H7" s="71"/>
      <c r="I7" s="71"/>
      <c r="J7" s="71"/>
      <c r="K7" s="97"/>
      <c r="L7" s="71"/>
      <c r="M7" s="71"/>
      <c r="N7" s="71"/>
      <c r="O7" s="71"/>
      <c r="P7" s="71"/>
      <c r="Q7" s="71"/>
      <c r="R7" s="71"/>
      <c r="S7" s="72"/>
      <c r="T7" s="109"/>
    </row>
    <row r="8" spans="1:97" s="14" customFormat="1" ht="63.75">
      <c r="A8" s="36" t="s">
        <v>78</v>
      </c>
      <c r="B8" s="37" t="s">
        <v>344</v>
      </c>
      <c r="C8" s="37" t="s">
        <v>343</v>
      </c>
      <c r="D8" s="150"/>
      <c r="E8" s="116">
        <f t="shared" si="0"/>
        <v>-10</v>
      </c>
      <c r="F8" s="38">
        <v>3</v>
      </c>
      <c r="G8" s="38">
        <v>2</v>
      </c>
      <c r="H8" s="38">
        <v>2</v>
      </c>
      <c r="I8" s="38">
        <v>1</v>
      </c>
      <c r="J8" s="38">
        <v>1</v>
      </c>
      <c r="K8" s="157">
        <v>42989</v>
      </c>
      <c r="L8" s="162" t="s">
        <v>82</v>
      </c>
      <c r="M8" s="162" t="s">
        <v>338</v>
      </c>
      <c r="N8" s="162"/>
      <c r="O8" s="162" t="s">
        <v>342</v>
      </c>
      <c r="P8" s="162" t="s">
        <v>105</v>
      </c>
      <c r="Q8" s="38" t="s">
        <v>115</v>
      </c>
      <c r="R8" s="38" t="s">
        <v>115</v>
      </c>
      <c r="S8" s="162" t="s">
        <v>105</v>
      </c>
      <c r="T8" s="106"/>
    </row>
    <row r="9" spans="1:97" s="34" customFormat="1" ht="20.100000000000001" customHeight="1">
      <c r="A9" s="65" t="s">
        <v>180</v>
      </c>
      <c r="B9" s="71"/>
      <c r="C9" s="71"/>
      <c r="D9" s="142"/>
      <c r="E9" s="129"/>
      <c r="F9" s="71"/>
      <c r="G9" s="71"/>
      <c r="H9" s="71"/>
      <c r="I9" s="71"/>
      <c r="J9" s="71"/>
      <c r="K9" s="97"/>
      <c r="L9" s="71"/>
      <c r="M9" s="71"/>
      <c r="N9" s="71"/>
      <c r="O9" s="71"/>
      <c r="P9" s="71"/>
      <c r="Q9" s="71"/>
      <c r="R9" s="71"/>
      <c r="S9" s="72"/>
      <c r="T9" s="110"/>
    </row>
    <row r="10" spans="1:97" s="14" customFormat="1" ht="63.75">
      <c r="A10" s="39" t="s">
        <v>79</v>
      </c>
      <c r="B10" s="40" t="s">
        <v>80</v>
      </c>
      <c r="C10" s="40" t="s">
        <v>346</v>
      </c>
      <c r="D10" s="150">
        <f>WORKDAY(K10,E10,swieta!$A$2:$A$42)</f>
        <v>43055</v>
      </c>
      <c r="E10" s="116">
        <f t="shared" si="0"/>
        <v>-18</v>
      </c>
      <c r="F10" s="41">
        <v>7</v>
      </c>
      <c r="G10" s="41">
        <v>3</v>
      </c>
      <c r="H10" s="41">
        <v>4</v>
      </c>
      <c r="I10" s="41">
        <v>2</v>
      </c>
      <c r="J10" s="41">
        <v>1</v>
      </c>
      <c r="K10" s="100">
        <v>43081</v>
      </c>
      <c r="L10" s="42" t="s">
        <v>82</v>
      </c>
      <c r="M10" s="42" t="s">
        <v>338</v>
      </c>
      <c r="N10" s="42"/>
      <c r="O10" s="42" t="s">
        <v>345</v>
      </c>
      <c r="P10" s="42" t="s">
        <v>105</v>
      </c>
      <c r="Q10" s="41" t="s">
        <v>115</v>
      </c>
      <c r="R10" s="41" t="s">
        <v>115</v>
      </c>
      <c r="S10" s="42" t="s">
        <v>105</v>
      </c>
      <c r="T10" s="106"/>
    </row>
    <row r="11" spans="1:97" s="34" customFormat="1" ht="20.100000000000001" customHeight="1">
      <c r="A11" s="65" t="s">
        <v>181</v>
      </c>
      <c r="B11" s="71"/>
      <c r="C11" s="71"/>
      <c r="D11" s="142"/>
      <c r="E11" s="129"/>
      <c r="F11" s="71"/>
      <c r="G11" s="71"/>
      <c r="H11" s="71"/>
      <c r="I11" s="71"/>
      <c r="J11" s="71"/>
      <c r="K11" s="97"/>
      <c r="L11" s="71"/>
      <c r="M11" s="71"/>
      <c r="N11" s="71"/>
      <c r="O11" s="71"/>
      <c r="P11" s="71"/>
      <c r="Q11" s="71"/>
      <c r="R11" s="71"/>
      <c r="S11" s="72"/>
      <c r="T11" s="110"/>
    </row>
    <row r="12" spans="1:97" s="14" customFormat="1" ht="62.25" customHeight="1">
      <c r="A12" s="475" t="s">
        <v>81</v>
      </c>
      <c r="B12" s="477" t="s">
        <v>347</v>
      </c>
      <c r="C12" s="477" t="s">
        <v>348</v>
      </c>
      <c r="D12" s="479">
        <f>WORKDAY(K12,E12,swieta!$A$2:$A$42)</f>
        <v>43133</v>
      </c>
      <c r="E12" s="422">
        <f t="shared" si="0"/>
        <v>-18</v>
      </c>
      <c r="F12" s="471">
        <v>7</v>
      </c>
      <c r="G12" s="471">
        <v>3</v>
      </c>
      <c r="H12" s="471">
        <v>4</v>
      </c>
      <c r="I12" s="471">
        <v>2</v>
      </c>
      <c r="J12" s="471">
        <v>1</v>
      </c>
      <c r="K12" s="473">
        <v>43159</v>
      </c>
      <c r="L12" s="21" t="s">
        <v>97</v>
      </c>
      <c r="M12" s="21" t="s">
        <v>351</v>
      </c>
      <c r="N12" s="21" t="s">
        <v>103</v>
      </c>
      <c r="O12" s="21" t="s">
        <v>349</v>
      </c>
      <c r="P12" s="21" t="s">
        <v>105</v>
      </c>
      <c r="Q12" s="153" t="s">
        <v>115</v>
      </c>
      <c r="R12" s="153" t="s">
        <v>115</v>
      </c>
      <c r="S12" s="21" t="s">
        <v>105</v>
      </c>
      <c r="T12" s="106"/>
    </row>
    <row r="13" spans="1:97" s="14" customFormat="1" ht="64.5" customHeight="1">
      <c r="A13" s="476"/>
      <c r="B13" s="478"/>
      <c r="C13" s="478"/>
      <c r="D13" s="480"/>
      <c r="E13" s="424"/>
      <c r="F13" s="472"/>
      <c r="G13" s="472"/>
      <c r="H13" s="472"/>
      <c r="I13" s="472"/>
      <c r="J13" s="472"/>
      <c r="K13" s="474"/>
      <c r="L13" s="158" t="s">
        <v>82</v>
      </c>
      <c r="M13" s="158" t="s">
        <v>338</v>
      </c>
      <c r="N13" s="158"/>
      <c r="O13" s="21" t="s">
        <v>350</v>
      </c>
      <c r="P13" s="158" t="s">
        <v>105</v>
      </c>
      <c r="Q13" s="152" t="s">
        <v>115</v>
      </c>
      <c r="R13" s="152" t="s">
        <v>115</v>
      </c>
      <c r="S13" s="158" t="s">
        <v>105</v>
      </c>
      <c r="T13" s="106"/>
    </row>
  </sheetData>
  <autoFilter ref="A2:S13" xr:uid="{00000000-0009-0000-0000-000002000000}"/>
  <mergeCells count="11">
    <mergeCell ref="H12:H13"/>
    <mergeCell ref="I12:I13"/>
    <mergeCell ref="J12:J13"/>
    <mergeCell ref="K12:K13"/>
    <mergeCell ref="A12:A13"/>
    <mergeCell ref="B12:B13"/>
    <mergeCell ref="C12:C13"/>
    <mergeCell ref="D12:D13"/>
    <mergeCell ref="E12:E13"/>
    <mergeCell ref="F12:F13"/>
    <mergeCell ref="G12:G13"/>
  </mergeCells>
  <pageMargins left="0.70866141732283472" right="0.70866141732283472" top="1.2204724409448819" bottom="0.70866141732283472" header="0.31496062992125984" footer="0.31496062992125984"/>
  <pageSetup paperSize="8" scale="57" fitToHeight="4" orientation="landscape" r:id="rId1"/>
  <headerFooter>
    <oddHeader xml:space="preserve">&amp;L&amp;G&amp;C&amp;G&amp;R
&amp;G
Projekt: Przegląd i aktualizacja map zagrożenia powodziowego i map ryzyka powodziowego
Nr projektu: POIS.02.01.00-00-0013/16
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CS31"/>
  <sheetViews>
    <sheetView zoomScale="80" zoomScaleNormal="80" workbookViewId="0">
      <pane xSplit="3" ySplit="2" topLeftCell="G24" activePane="bottomRight" state="frozen"/>
      <selection pane="topRight" activeCell="E1" sqref="E1"/>
      <selection pane="bottomLeft" activeCell="A3" sqref="A3"/>
      <selection pane="bottomRight" activeCell="J31" sqref="J31"/>
    </sheetView>
  </sheetViews>
  <sheetFormatPr defaultColWidth="9.140625" defaultRowHeight="15"/>
  <cols>
    <col min="1" max="1" width="10" style="9" customWidth="1"/>
    <col min="2" max="2" width="34" style="15" customWidth="1"/>
    <col min="3" max="3" width="25.7109375" style="15" customWidth="1"/>
    <col min="4" max="4" width="12.7109375" style="146" customWidth="1"/>
    <col min="5" max="5" width="4.140625" style="117" customWidth="1"/>
    <col min="6" max="10" width="12.7109375" style="16" customWidth="1"/>
    <col min="11" max="11" width="12.7109375" style="102" customWidth="1"/>
    <col min="12" max="12" width="16.85546875" style="22" customWidth="1"/>
    <col min="13" max="13" width="23.42578125" style="22" customWidth="1"/>
    <col min="14" max="14" width="36.7109375" style="22" customWidth="1"/>
    <col min="15" max="15" width="27.42578125" style="22" customWidth="1"/>
    <col min="16" max="16" width="15.42578125" style="22" customWidth="1"/>
    <col min="17" max="18" width="20.7109375" style="16" customWidth="1"/>
    <col min="19" max="19" width="19.42578125" style="22" customWidth="1"/>
    <col min="20" max="20" width="10" style="106" customWidth="1"/>
    <col min="21" max="16384" width="9.140625" style="9"/>
  </cols>
  <sheetData>
    <row r="1" spans="1:97" s="25" customFormat="1" ht="26.25" customHeight="1">
      <c r="A1" s="83" t="s">
        <v>186</v>
      </c>
      <c r="B1" s="26"/>
      <c r="C1" s="26"/>
      <c r="D1" s="139"/>
      <c r="E1" s="114"/>
      <c r="F1" s="26"/>
      <c r="G1" s="26"/>
      <c r="H1" s="26"/>
      <c r="I1" s="26"/>
      <c r="J1" s="26"/>
      <c r="K1" s="95"/>
      <c r="L1" s="26"/>
      <c r="M1" s="26"/>
      <c r="N1" s="26"/>
      <c r="O1" s="26"/>
      <c r="P1" s="26"/>
      <c r="Q1" s="26"/>
      <c r="R1" s="26"/>
      <c r="S1" s="26"/>
      <c r="T1" s="106"/>
    </row>
    <row r="2" spans="1:97" s="24" customFormat="1" ht="82.5" customHeight="1">
      <c r="A2" s="28" t="s">
        <v>187</v>
      </c>
      <c r="B2" s="28" t="s">
        <v>199</v>
      </c>
      <c r="C2" s="147" t="s">
        <v>188</v>
      </c>
      <c r="D2" s="140" t="s">
        <v>123</v>
      </c>
      <c r="E2" s="115"/>
      <c r="F2" s="29" t="s">
        <v>189</v>
      </c>
      <c r="G2" s="28" t="s">
        <v>190</v>
      </c>
      <c r="H2" s="29" t="s">
        <v>191</v>
      </c>
      <c r="I2" s="28" t="s">
        <v>192</v>
      </c>
      <c r="J2" s="28" t="s">
        <v>193</v>
      </c>
      <c r="K2" s="149" t="s">
        <v>461</v>
      </c>
      <c r="L2" s="29" t="s">
        <v>211</v>
      </c>
      <c r="M2" s="29" t="s">
        <v>219</v>
      </c>
      <c r="N2" s="29" t="s">
        <v>106</v>
      </c>
      <c r="O2" s="29" t="s">
        <v>194</v>
      </c>
      <c r="P2" s="29" t="s">
        <v>130</v>
      </c>
      <c r="Q2" s="29" t="s">
        <v>513</v>
      </c>
      <c r="R2" s="29" t="s">
        <v>496</v>
      </c>
      <c r="S2" s="29" t="s">
        <v>142</v>
      </c>
      <c r="T2" s="107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</row>
    <row r="3" spans="1:97" s="74" customFormat="1" ht="20.100000000000001" customHeight="1">
      <c r="A3" s="45" t="s">
        <v>182</v>
      </c>
      <c r="B3" s="46"/>
      <c r="C3" s="46"/>
      <c r="D3" s="144"/>
      <c r="E3" s="133"/>
      <c r="F3" s="46"/>
      <c r="G3" s="46"/>
      <c r="H3" s="46"/>
      <c r="I3" s="46"/>
      <c r="J3" s="46"/>
      <c r="K3" s="96"/>
      <c r="L3" s="46"/>
      <c r="M3" s="46"/>
      <c r="N3" s="46"/>
      <c r="O3" s="46" t="s">
        <v>398</v>
      </c>
      <c r="P3" s="46"/>
      <c r="Q3" s="46"/>
      <c r="R3" s="46"/>
      <c r="S3" s="47"/>
      <c r="T3" s="112"/>
    </row>
    <row r="4" spans="1:97" s="73" customFormat="1" ht="20.100000000000001" customHeight="1">
      <c r="A4" s="65" t="s">
        <v>428</v>
      </c>
      <c r="B4" s="71"/>
      <c r="C4" s="71"/>
      <c r="D4" s="142"/>
      <c r="E4" s="129"/>
      <c r="F4" s="71"/>
      <c r="G4" s="71"/>
      <c r="H4" s="71"/>
      <c r="I4" s="71"/>
      <c r="J4" s="71"/>
      <c r="K4" s="97"/>
      <c r="L4" s="71"/>
      <c r="M4" s="71"/>
      <c r="N4" s="71"/>
      <c r="O4" s="71" t="s">
        <v>356</v>
      </c>
      <c r="P4" s="71"/>
      <c r="Q4" s="71"/>
      <c r="R4" s="71"/>
      <c r="S4" s="72"/>
      <c r="T4" s="109"/>
    </row>
    <row r="5" spans="1:97" s="73" customFormat="1" ht="20.100000000000001" customHeight="1">
      <c r="A5" s="49" t="s">
        <v>427</v>
      </c>
      <c r="B5" s="50"/>
      <c r="C5" s="50"/>
      <c r="D5" s="143"/>
      <c r="E5" s="131"/>
      <c r="F5" s="50"/>
      <c r="G5" s="50"/>
      <c r="H5" s="50"/>
      <c r="I5" s="50"/>
      <c r="J5" s="50"/>
      <c r="K5" s="98"/>
      <c r="L5" s="50"/>
      <c r="M5" s="50"/>
      <c r="N5" s="50"/>
      <c r="O5" s="50"/>
      <c r="P5" s="50"/>
      <c r="Q5" s="50"/>
      <c r="R5" s="50"/>
      <c r="S5" s="51"/>
      <c r="T5" s="109"/>
    </row>
    <row r="6" spans="1:97" s="14" customFormat="1" ht="51.75" customHeight="1">
      <c r="A6" s="151" t="s">
        <v>61</v>
      </c>
      <c r="B6" s="155" t="s">
        <v>55</v>
      </c>
      <c r="C6" s="155" t="s">
        <v>99</v>
      </c>
      <c r="D6" s="150">
        <f>WORKDAY(K6,E6,swieta!$A$2:$A$42)</f>
        <v>43006</v>
      </c>
      <c r="E6" s="116">
        <f t="shared" ref="E6:E8" si="0">-SUM(F6:J6)-1</f>
        <v>-12</v>
      </c>
      <c r="F6" s="33">
        <v>5</v>
      </c>
      <c r="G6" s="33">
        <v>2</v>
      </c>
      <c r="H6" s="33">
        <v>2</v>
      </c>
      <c r="I6" s="33">
        <v>1</v>
      </c>
      <c r="J6" s="33">
        <v>1</v>
      </c>
      <c r="K6" s="159">
        <v>43024</v>
      </c>
      <c r="L6" s="158" t="s">
        <v>99</v>
      </c>
      <c r="M6" s="156" t="s">
        <v>352</v>
      </c>
      <c r="N6" s="158"/>
      <c r="O6" s="156" t="s">
        <v>118</v>
      </c>
      <c r="P6" s="158" t="s">
        <v>105</v>
      </c>
      <c r="Q6" s="152" t="s">
        <v>115</v>
      </c>
      <c r="R6" s="152" t="s">
        <v>115</v>
      </c>
      <c r="S6" s="158" t="s">
        <v>389</v>
      </c>
      <c r="T6" s="106"/>
    </row>
    <row r="7" spans="1:97" s="14" customFormat="1" ht="83.25" customHeight="1">
      <c r="A7" s="151" t="s">
        <v>62</v>
      </c>
      <c r="B7" s="155" t="s">
        <v>353</v>
      </c>
      <c r="C7" s="155" t="s">
        <v>354</v>
      </c>
      <c r="D7" s="150">
        <f>WORKDAY(K7,E7,swieta!$A$2:$A$42)</f>
        <v>43006</v>
      </c>
      <c r="E7" s="116">
        <f t="shared" si="0"/>
        <v>-12</v>
      </c>
      <c r="F7" s="33">
        <v>5</v>
      </c>
      <c r="G7" s="33">
        <v>2</v>
      </c>
      <c r="H7" s="33">
        <v>2</v>
      </c>
      <c r="I7" s="33">
        <v>1</v>
      </c>
      <c r="J7" s="33">
        <v>1</v>
      </c>
      <c r="K7" s="159">
        <v>43024</v>
      </c>
      <c r="L7" s="158" t="s">
        <v>82</v>
      </c>
      <c r="M7" s="156" t="s">
        <v>374</v>
      </c>
      <c r="N7" s="158"/>
      <c r="O7" s="156" t="s">
        <v>369</v>
      </c>
      <c r="P7" s="158" t="s">
        <v>105</v>
      </c>
      <c r="Q7" s="152" t="s">
        <v>115</v>
      </c>
      <c r="R7" s="152" t="s">
        <v>115</v>
      </c>
      <c r="S7" s="158" t="s">
        <v>389</v>
      </c>
      <c r="T7" s="106"/>
    </row>
    <row r="8" spans="1:97" s="14" customFormat="1" ht="89.25">
      <c r="A8" s="151" t="s">
        <v>63</v>
      </c>
      <c r="B8" s="155" t="s">
        <v>358</v>
      </c>
      <c r="C8" s="155" t="s">
        <v>359</v>
      </c>
      <c r="D8" s="150">
        <f>WORKDAY(K8,E8,swieta!$A$2:$A$42)</f>
        <v>43006</v>
      </c>
      <c r="E8" s="116">
        <f t="shared" si="0"/>
        <v>-12</v>
      </c>
      <c r="F8" s="33">
        <v>5</v>
      </c>
      <c r="G8" s="33">
        <v>2</v>
      </c>
      <c r="H8" s="33">
        <v>2</v>
      </c>
      <c r="I8" s="33">
        <v>1</v>
      </c>
      <c r="J8" s="33">
        <v>1</v>
      </c>
      <c r="K8" s="159">
        <v>43024</v>
      </c>
      <c r="L8" s="158" t="s">
        <v>82</v>
      </c>
      <c r="M8" s="156" t="s">
        <v>355</v>
      </c>
      <c r="N8" s="158"/>
      <c r="O8" s="156" t="s">
        <v>357</v>
      </c>
      <c r="P8" s="158" t="s">
        <v>105</v>
      </c>
      <c r="Q8" s="152" t="s">
        <v>115</v>
      </c>
      <c r="R8" s="152" t="s">
        <v>115</v>
      </c>
      <c r="S8" s="158" t="s">
        <v>389</v>
      </c>
      <c r="T8" s="106"/>
    </row>
    <row r="9" spans="1:97" s="27" customFormat="1" ht="20.100000000000001" customHeight="1">
      <c r="A9" s="49" t="s">
        <v>429</v>
      </c>
      <c r="B9" s="53"/>
      <c r="C9" s="53"/>
      <c r="D9" s="145"/>
      <c r="E9" s="134"/>
      <c r="F9" s="53"/>
      <c r="G9" s="53"/>
      <c r="H9" s="53"/>
      <c r="I9" s="53"/>
      <c r="J9" s="53"/>
      <c r="K9" s="98"/>
      <c r="L9" s="53"/>
      <c r="M9" s="53"/>
      <c r="N9" s="53"/>
      <c r="O9" s="53"/>
      <c r="P9" s="53"/>
      <c r="Q9" s="53"/>
      <c r="R9" s="53"/>
      <c r="S9" s="54"/>
      <c r="T9" s="108"/>
    </row>
    <row r="10" spans="1:97" s="27" customFormat="1" ht="20.100000000000001" customHeight="1">
      <c r="A10" s="49" t="s">
        <v>430</v>
      </c>
      <c r="B10" s="53"/>
      <c r="C10" s="53"/>
      <c r="D10" s="143"/>
      <c r="E10" s="131"/>
      <c r="F10" s="53"/>
      <c r="G10" s="53"/>
      <c r="H10" s="53"/>
      <c r="I10" s="53"/>
      <c r="J10" s="53"/>
      <c r="K10" s="98"/>
      <c r="L10" s="53"/>
      <c r="M10" s="53"/>
      <c r="N10" s="53"/>
      <c r="O10" s="53"/>
      <c r="P10" s="53"/>
      <c r="Q10" s="53"/>
      <c r="R10" s="53"/>
      <c r="S10" s="54"/>
      <c r="T10" s="108"/>
    </row>
    <row r="11" spans="1:97" s="14" customFormat="1" ht="87" customHeight="1">
      <c r="A11" s="151" t="s">
        <v>64</v>
      </c>
      <c r="B11" s="158" t="s">
        <v>362</v>
      </c>
      <c r="C11" s="155" t="s">
        <v>361</v>
      </c>
      <c r="D11" s="150">
        <f>WORKDAY(K11,E11,swieta!$A$2:$A$42)</f>
        <v>43903</v>
      </c>
      <c r="E11" s="116">
        <f t="shared" ref="E11:E31" si="1">-SUM(F11:J11)-1</f>
        <v>-12</v>
      </c>
      <c r="F11" s="33">
        <v>5</v>
      </c>
      <c r="G11" s="33">
        <v>2</v>
      </c>
      <c r="H11" s="33">
        <v>2</v>
      </c>
      <c r="I11" s="33">
        <v>1</v>
      </c>
      <c r="J11" s="33">
        <v>1</v>
      </c>
      <c r="K11" s="159">
        <v>43921</v>
      </c>
      <c r="L11" s="156" t="s">
        <v>82</v>
      </c>
      <c r="M11" s="156" t="s">
        <v>360</v>
      </c>
      <c r="N11" s="156" t="s">
        <v>363</v>
      </c>
      <c r="O11" s="156" t="s">
        <v>364</v>
      </c>
      <c r="P11" s="158" t="s">
        <v>105</v>
      </c>
      <c r="Q11" s="152" t="s">
        <v>115</v>
      </c>
      <c r="R11" s="152" t="s">
        <v>115</v>
      </c>
      <c r="S11" s="156" t="s">
        <v>390</v>
      </c>
      <c r="T11" s="106"/>
    </row>
    <row r="12" spans="1:97" s="73" customFormat="1" ht="20.100000000000001" customHeight="1">
      <c r="A12" s="65" t="s">
        <v>431</v>
      </c>
      <c r="B12" s="81"/>
      <c r="C12" s="81"/>
      <c r="D12" s="142"/>
      <c r="E12" s="129"/>
      <c r="F12" s="81"/>
      <c r="G12" s="81"/>
      <c r="H12" s="81"/>
      <c r="I12" s="81"/>
      <c r="J12" s="81"/>
      <c r="K12" s="97"/>
      <c r="L12" s="81"/>
      <c r="M12" s="81"/>
      <c r="N12" s="81"/>
      <c r="O12" s="81" t="s">
        <v>399</v>
      </c>
      <c r="P12" s="81"/>
      <c r="Q12" s="81"/>
      <c r="R12" s="81"/>
      <c r="S12" s="82"/>
      <c r="T12" s="109"/>
    </row>
    <row r="13" spans="1:97" s="14" customFormat="1" ht="86.25" customHeight="1">
      <c r="A13" s="151" t="s">
        <v>65</v>
      </c>
      <c r="B13" s="155" t="s">
        <v>53</v>
      </c>
      <c r="C13" s="155" t="s">
        <v>367</v>
      </c>
      <c r="D13" s="150">
        <f>WORKDAY(K13,E13,swieta!$A$2:$A$42)</f>
        <v>43006</v>
      </c>
      <c r="E13" s="116">
        <f t="shared" si="1"/>
        <v>-12</v>
      </c>
      <c r="F13" s="33">
        <v>5</v>
      </c>
      <c r="G13" s="33">
        <v>2</v>
      </c>
      <c r="H13" s="33">
        <v>2</v>
      </c>
      <c r="I13" s="33">
        <v>1</v>
      </c>
      <c r="J13" s="33">
        <v>1</v>
      </c>
      <c r="K13" s="159">
        <v>43024</v>
      </c>
      <c r="L13" s="156" t="s">
        <v>386</v>
      </c>
      <c r="M13" s="156" t="s">
        <v>98</v>
      </c>
      <c r="N13" s="156" t="s">
        <v>366</v>
      </c>
      <c r="O13" s="156" t="s">
        <v>365</v>
      </c>
      <c r="P13" s="158" t="s">
        <v>105</v>
      </c>
      <c r="Q13" s="152" t="s">
        <v>115</v>
      </c>
      <c r="R13" s="152" t="s">
        <v>115</v>
      </c>
      <c r="S13" s="158" t="s">
        <v>391</v>
      </c>
      <c r="T13" s="106"/>
    </row>
    <row r="14" spans="1:97" s="14" customFormat="1" ht="87.75" customHeight="1">
      <c r="A14" s="151" t="s">
        <v>117</v>
      </c>
      <c r="B14" s="155" t="s">
        <v>371</v>
      </c>
      <c r="C14" s="155" t="s">
        <v>370</v>
      </c>
      <c r="D14" s="150">
        <f>WORKDAY(K14,E14,swieta!$A$2:$A$42)</f>
        <v>43013</v>
      </c>
      <c r="E14" s="116">
        <f t="shared" si="1"/>
        <v>-7</v>
      </c>
      <c r="F14" s="33">
        <v>2</v>
      </c>
      <c r="G14" s="33">
        <v>1</v>
      </c>
      <c r="H14" s="33">
        <v>1</v>
      </c>
      <c r="I14" s="33">
        <v>1</v>
      </c>
      <c r="J14" s="33">
        <v>1</v>
      </c>
      <c r="K14" s="159">
        <v>43024</v>
      </c>
      <c r="L14" s="156" t="s">
        <v>82</v>
      </c>
      <c r="M14" s="156" t="s">
        <v>374</v>
      </c>
      <c r="N14" s="156"/>
      <c r="O14" s="156" t="s">
        <v>368</v>
      </c>
      <c r="P14" s="158" t="s">
        <v>105</v>
      </c>
      <c r="Q14" s="152" t="s">
        <v>115</v>
      </c>
      <c r="R14" s="152" t="s">
        <v>115</v>
      </c>
      <c r="S14" s="158" t="s">
        <v>391</v>
      </c>
      <c r="T14" s="106"/>
    </row>
    <row r="15" spans="1:97" s="73" customFormat="1" ht="20.100000000000001" customHeight="1">
      <c r="A15" s="65" t="s">
        <v>432</v>
      </c>
      <c r="B15" s="71"/>
      <c r="C15" s="71"/>
      <c r="D15" s="142"/>
      <c r="E15" s="129"/>
      <c r="F15" s="71"/>
      <c r="G15" s="71"/>
      <c r="H15" s="71"/>
      <c r="I15" s="71"/>
      <c r="J15" s="71"/>
      <c r="K15" s="97"/>
      <c r="L15" s="71"/>
      <c r="M15" s="71"/>
      <c r="N15" s="71"/>
      <c r="O15" s="71" t="s">
        <v>400</v>
      </c>
      <c r="P15" s="71"/>
      <c r="Q15" s="71"/>
      <c r="R15" s="71"/>
      <c r="S15" s="72"/>
      <c r="T15" s="109"/>
    </row>
    <row r="16" spans="1:97" s="27" customFormat="1" ht="43.5" customHeight="1">
      <c r="A16" s="151" t="s">
        <v>66</v>
      </c>
      <c r="B16" s="151" t="s">
        <v>86</v>
      </c>
      <c r="C16" s="151" t="s">
        <v>115</v>
      </c>
      <c r="D16" s="150">
        <f>WORKDAY(K16,E16,swieta!$A$2:$A$42)</f>
        <v>43004</v>
      </c>
      <c r="E16" s="116">
        <f t="shared" si="1"/>
        <v>-4</v>
      </c>
      <c r="F16" s="33">
        <v>1</v>
      </c>
      <c r="G16" s="33">
        <v>1</v>
      </c>
      <c r="H16" s="33" t="s">
        <v>120</v>
      </c>
      <c r="I16" s="33" t="s">
        <v>120</v>
      </c>
      <c r="J16" s="33">
        <v>1</v>
      </c>
      <c r="K16" s="159">
        <v>43010</v>
      </c>
      <c r="L16" s="156" t="s">
        <v>385</v>
      </c>
      <c r="M16" s="156" t="s">
        <v>372</v>
      </c>
      <c r="N16" s="156"/>
      <c r="O16" s="156" t="s">
        <v>118</v>
      </c>
      <c r="P16" s="156" t="s">
        <v>105</v>
      </c>
      <c r="Q16" s="33" t="s">
        <v>115</v>
      </c>
      <c r="R16" s="33" t="s">
        <v>115</v>
      </c>
      <c r="S16" s="156" t="s">
        <v>392</v>
      </c>
      <c r="T16" s="108"/>
    </row>
    <row r="17" spans="1:21" s="14" customFormat="1" ht="87.75" customHeight="1">
      <c r="A17" s="151" t="s">
        <v>67</v>
      </c>
      <c r="B17" s="155" t="s">
        <v>56</v>
      </c>
      <c r="C17" s="155" t="s">
        <v>56</v>
      </c>
      <c r="D17" s="150">
        <f>WORKDAY(K17,E17,swieta!$A$2:$A$42)</f>
        <v>42996</v>
      </c>
      <c r="E17" s="116">
        <f t="shared" si="1"/>
        <v>-10</v>
      </c>
      <c r="F17" s="152">
        <v>3</v>
      </c>
      <c r="G17" s="152">
        <v>2</v>
      </c>
      <c r="H17" s="152">
        <v>2</v>
      </c>
      <c r="I17" s="152">
        <v>1</v>
      </c>
      <c r="J17" s="152">
        <v>1</v>
      </c>
      <c r="K17" s="159">
        <v>43010</v>
      </c>
      <c r="L17" s="158" t="s">
        <v>82</v>
      </c>
      <c r="M17" s="156" t="s">
        <v>375</v>
      </c>
      <c r="N17" s="158"/>
      <c r="O17" s="156" t="s">
        <v>400</v>
      </c>
      <c r="P17" s="158" t="s">
        <v>105</v>
      </c>
      <c r="Q17" s="152" t="s">
        <v>115</v>
      </c>
      <c r="R17" s="152" t="s">
        <v>115</v>
      </c>
      <c r="S17" s="158" t="s">
        <v>392</v>
      </c>
      <c r="T17" s="106"/>
    </row>
    <row r="18" spans="1:21" s="80" customFormat="1" ht="20.100000000000001" customHeight="1">
      <c r="A18" s="65" t="s">
        <v>433</v>
      </c>
      <c r="B18" s="66"/>
      <c r="C18" s="66"/>
      <c r="D18" s="142"/>
      <c r="E18" s="129"/>
      <c r="F18" s="66"/>
      <c r="G18" s="66"/>
      <c r="H18" s="66"/>
      <c r="I18" s="66"/>
      <c r="J18" s="66"/>
      <c r="K18" s="101"/>
      <c r="L18" s="66"/>
      <c r="M18" s="66"/>
      <c r="N18" s="66"/>
      <c r="O18" s="66" t="s">
        <v>401</v>
      </c>
      <c r="P18" s="66"/>
      <c r="Q18" s="66"/>
      <c r="R18" s="66"/>
      <c r="S18" s="67"/>
      <c r="T18" s="113"/>
    </row>
    <row r="19" spans="1:21" s="14" customFormat="1" ht="44.25" customHeight="1">
      <c r="A19" s="151" t="s">
        <v>68</v>
      </c>
      <c r="B19" s="155" t="s">
        <v>57</v>
      </c>
      <c r="C19" s="155" t="s">
        <v>115</v>
      </c>
      <c r="D19" s="150">
        <f>WORKDAY(K19,E19,swieta!$A$2:$A$42)</f>
        <v>42989</v>
      </c>
      <c r="E19" s="116">
        <f t="shared" si="1"/>
        <v>-4</v>
      </c>
      <c r="F19" s="152">
        <v>1</v>
      </c>
      <c r="G19" s="152">
        <v>1</v>
      </c>
      <c r="H19" s="152" t="s">
        <v>120</v>
      </c>
      <c r="I19" s="152" t="s">
        <v>120</v>
      </c>
      <c r="J19" s="152">
        <v>1</v>
      </c>
      <c r="K19" s="159">
        <v>42993</v>
      </c>
      <c r="L19" s="158" t="s">
        <v>383</v>
      </c>
      <c r="M19" s="156" t="s">
        <v>100</v>
      </c>
      <c r="N19" s="158"/>
      <c r="O19" s="156" t="s">
        <v>115</v>
      </c>
      <c r="P19" s="158" t="s">
        <v>105</v>
      </c>
      <c r="Q19" s="152" t="s">
        <v>115</v>
      </c>
      <c r="R19" s="152" t="s">
        <v>115</v>
      </c>
      <c r="S19" s="158" t="s">
        <v>393</v>
      </c>
      <c r="T19" s="106"/>
    </row>
    <row r="20" spans="1:21" s="14" customFormat="1" ht="82.5" customHeight="1">
      <c r="A20" s="151" t="s">
        <v>69</v>
      </c>
      <c r="B20" s="155" t="s">
        <v>58</v>
      </c>
      <c r="C20" s="155" t="s">
        <v>373</v>
      </c>
      <c r="D20" s="150">
        <f>WORKDAY(K20,E20,swieta!$A$2:$A$42)</f>
        <v>42983</v>
      </c>
      <c r="E20" s="116">
        <f t="shared" si="1"/>
        <v>-8</v>
      </c>
      <c r="F20" s="152">
        <v>2</v>
      </c>
      <c r="G20" s="152">
        <v>2</v>
      </c>
      <c r="H20" s="152">
        <v>1</v>
      </c>
      <c r="I20" s="152">
        <v>1</v>
      </c>
      <c r="J20" s="152">
        <v>1</v>
      </c>
      <c r="K20" s="159">
        <v>42993</v>
      </c>
      <c r="L20" s="158" t="s">
        <v>82</v>
      </c>
      <c r="M20" s="156" t="s">
        <v>374</v>
      </c>
      <c r="N20" s="158"/>
      <c r="O20" s="156" t="s">
        <v>401</v>
      </c>
      <c r="P20" s="158" t="s">
        <v>105</v>
      </c>
      <c r="Q20" s="152" t="s">
        <v>115</v>
      </c>
      <c r="R20" s="152" t="s">
        <v>115</v>
      </c>
      <c r="S20" s="158" t="s">
        <v>393</v>
      </c>
      <c r="T20" s="106"/>
    </row>
    <row r="21" spans="1:21" s="73" customFormat="1" ht="20.100000000000001" customHeight="1">
      <c r="A21" s="65" t="s">
        <v>183</v>
      </c>
      <c r="B21" s="71"/>
      <c r="C21" s="71"/>
      <c r="D21" s="142"/>
      <c r="E21" s="129"/>
      <c r="F21" s="71"/>
      <c r="G21" s="71"/>
      <c r="H21" s="71"/>
      <c r="I21" s="71"/>
      <c r="J21" s="71"/>
      <c r="K21" s="97"/>
      <c r="L21" s="71"/>
      <c r="M21" s="71"/>
      <c r="N21" s="71"/>
      <c r="O21" s="71" t="s">
        <v>402</v>
      </c>
      <c r="P21" s="71"/>
      <c r="Q21" s="71"/>
      <c r="R21" s="71"/>
      <c r="S21" s="72"/>
      <c r="T21" s="109"/>
    </row>
    <row r="22" spans="1:21" s="14" customFormat="1" ht="91.5" customHeight="1">
      <c r="A22" s="151" t="s">
        <v>70</v>
      </c>
      <c r="B22" s="155" t="s">
        <v>59</v>
      </c>
      <c r="C22" s="155" t="s">
        <v>376</v>
      </c>
      <c r="D22" s="150">
        <f>WORKDAY(K22,E22,swieta!$A$2:$A$42)</f>
        <v>43901</v>
      </c>
      <c r="E22" s="116">
        <f t="shared" si="1"/>
        <v>-14</v>
      </c>
      <c r="F22" s="152">
        <v>5</v>
      </c>
      <c r="G22" s="152">
        <v>2</v>
      </c>
      <c r="H22" s="152">
        <v>3</v>
      </c>
      <c r="I22" s="152">
        <v>2</v>
      </c>
      <c r="J22" s="152">
        <v>1</v>
      </c>
      <c r="K22" s="159">
        <v>43921</v>
      </c>
      <c r="L22" s="158" t="s">
        <v>82</v>
      </c>
      <c r="M22" s="156" t="s">
        <v>377</v>
      </c>
      <c r="N22" s="158"/>
      <c r="O22" s="156" t="s">
        <v>402</v>
      </c>
      <c r="P22" s="158" t="s">
        <v>105</v>
      </c>
      <c r="Q22" s="152" t="s">
        <v>115</v>
      </c>
      <c r="R22" s="152" t="s">
        <v>115</v>
      </c>
      <c r="S22" s="158" t="s">
        <v>394</v>
      </c>
      <c r="T22" s="106"/>
    </row>
    <row r="23" spans="1:21" s="73" customFormat="1" ht="20.100000000000001" customHeight="1">
      <c r="A23" s="65" t="s">
        <v>184</v>
      </c>
      <c r="B23" s="71"/>
      <c r="C23" s="71"/>
      <c r="D23" s="142"/>
      <c r="E23" s="129"/>
      <c r="F23" s="71"/>
      <c r="G23" s="71"/>
      <c r="H23" s="71"/>
      <c r="I23" s="71"/>
      <c r="J23" s="71"/>
      <c r="K23" s="97"/>
      <c r="L23" s="71"/>
      <c r="M23" s="71"/>
      <c r="N23" s="71"/>
      <c r="O23" s="71" t="s">
        <v>403</v>
      </c>
      <c r="P23" s="71"/>
      <c r="Q23" s="71"/>
      <c r="R23" s="71"/>
      <c r="S23" s="72"/>
      <c r="T23" s="109"/>
    </row>
    <row r="24" spans="1:21" s="14" customFormat="1" ht="84" customHeight="1">
      <c r="A24" s="421" t="s">
        <v>71</v>
      </c>
      <c r="B24" s="478" t="s">
        <v>379</v>
      </c>
      <c r="C24" s="478" t="s">
        <v>380</v>
      </c>
      <c r="D24" s="479">
        <v>43069</v>
      </c>
      <c r="E24" s="422">
        <f t="shared" si="1"/>
        <v>-11</v>
      </c>
      <c r="F24" s="472">
        <v>4</v>
      </c>
      <c r="G24" s="472">
        <v>2</v>
      </c>
      <c r="H24" s="472">
        <v>2</v>
      </c>
      <c r="I24" s="472">
        <v>1</v>
      </c>
      <c r="J24" s="472">
        <v>1</v>
      </c>
      <c r="K24" s="474">
        <v>43100</v>
      </c>
      <c r="L24" s="158" t="s">
        <v>82</v>
      </c>
      <c r="M24" s="156" t="s">
        <v>377</v>
      </c>
      <c r="N24" s="395" t="s">
        <v>378</v>
      </c>
      <c r="O24" s="383" t="s">
        <v>403</v>
      </c>
      <c r="P24" s="395" t="s">
        <v>105</v>
      </c>
      <c r="Q24" s="472" t="s">
        <v>115</v>
      </c>
      <c r="R24" s="472" t="s">
        <v>115</v>
      </c>
      <c r="S24" s="395" t="s">
        <v>395</v>
      </c>
      <c r="T24" s="106"/>
    </row>
    <row r="25" spans="1:21" s="14" customFormat="1" ht="60" customHeight="1">
      <c r="A25" s="421"/>
      <c r="B25" s="478"/>
      <c r="C25" s="478"/>
      <c r="D25" s="480"/>
      <c r="E25" s="424"/>
      <c r="F25" s="472"/>
      <c r="G25" s="472"/>
      <c r="H25" s="472"/>
      <c r="I25" s="472"/>
      <c r="J25" s="472"/>
      <c r="K25" s="474"/>
      <c r="L25" s="158" t="s">
        <v>101</v>
      </c>
      <c r="M25" s="156" t="s">
        <v>102</v>
      </c>
      <c r="N25" s="395"/>
      <c r="O25" s="385"/>
      <c r="P25" s="395"/>
      <c r="Q25" s="472"/>
      <c r="R25" s="472"/>
      <c r="S25" s="395"/>
      <c r="T25" s="106"/>
    </row>
    <row r="26" spans="1:21" s="73" customFormat="1" ht="20.100000000000001" customHeight="1">
      <c r="A26" s="65" t="s">
        <v>185</v>
      </c>
      <c r="B26" s="71"/>
      <c r="C26" s="71"/>
      <c r="D26" s="142"/>
      <c r="E26" s="129"/>
      <c r="F26" s="71"/>
      <c r="G26" s="71"/>
      <c r="H26" s="71"/>
      <c r="I26" s="71"/>
      <c r="J26" s="71"/>
      <c r="K26" s="97"/>
      <c r="L26" s="71"/>
      <c r="M26" s="71"/>
      <c r="N26" s="71"/>
      <c r="O26" s="71" t="s">
        <v>404</v>
      </c>
      <c r="P26" s="71"/>
      <c r="Q26" s="71"/>
      <c r="R26" s="71"/>
      <c r="S26" s="72"/>
      <c r="T26" s="109"/>
    </row>
    <row r="27" spans="1:21" s="14" customFormat="1" ht="46.5" customHeight="1">
      <c r="A27" s="151" t="s">
        <v>72</v>
      </c>
      <c r="B27" s="158" t="s">
        <v>60</v>
      </c>
      <c r="C27" s="155" t="s">
        <v>115</v>
      </c>
      <c r="D27" s="150"/>
      <c r="E27" s="116">
        <f t="shared" si="1"/>
        <v>-9</v>
      </c>
      <c r="F27" s="152">
        <v>3</v>
      </c>
      <c r="G27" s="152">
        <v>1</v>
      </c>
      <c r="H27" s="152">
        <v>2</v>
      </c>
      <c r="I27" s="152">
        <v>1</v>
      </c>
      <c r="J27" s="152">
        <v>1</v>
      </c>
      <c r="K27" s="159">
        <v>43921</v>
      </c>
      <c r="L27" s="158" t="s">
        <v>384</v>
      </c>
      <c r="M27" s="156" t="s">
        <v>381</v>
      </c>
      <c r="N27" s="158" t="s">
        <v>382</v>
      </c>
      <c r="O27" s="156" t="s">
        <v>115</v>
      </c>
      <c r="P27" s="158" t="s">
        <v>105</v>
      </c>
      <c r="Q27" s="152" t="s">
        <v>118</v>
      </c>
      <c r="R27" s="152" t="s">
        <v>118</v>
      </c>
      <c r="S27" s="158" t="s">
        <v>396</v>
      </c>
      <c r="T27" s="106"/>
    </row>
    <row r="28" spans="1:21" s="14" customFormat="1" ht="90.75" customHeight="1">
      <c r="A28" s="160" t="s">
        <v>73</v>
      </c>
      <c r="B28" s="162" t="s">
        <v>116</v>
      </c>
      <c r="C28" s="105" t="s">
        <v>264</v>
      </c>
      <c r="D28" s="150"/>
      <c r="E28" s="116">
        <f t="shared" si="1"/>
        <v>-12</v>
      </c>
      <c r="F28" s="38">
        <v>4</v>
      </c>
      <c r="G28" s="38">
        <v>2</v>
      </c>
      <c r="H28" s="38">
        <v>3</v>
      </c>
      <c r="I28" s="38">
        <v>1</v>
      </c>
      <c r="J28" s="38">
        <v>1</v>
      </c>
      <c r="K28" s="157">
        <v>43921</v>
      </c>
      <c r="L28" s="162" t="s">
        <v>82</v>
      </c>
      <c r="M28" s="156" t="s">
        <v>377</v>
      </c>
      <c r="N28" s="162" t="s">
        <v>119</v>
      </c>
      <c r="O28" s="161" t="s">
        <v>405</v>
      </c>
      <c r="P28" s="162" t="s">
        <v>105</v>
      </c>
      <c r="Q28" s="38" t="s">
        <v>118</v>
      </c>
      <c r="R28" s="38" t="s">
        <v>118</v>
      </c>
      <c r="S28" s="158" t="s">
        <v>396</v>
      </c>
      <c r="T28" s="106"/>
    </row>
    <row r="29" spans="1:21" s="34" customFormat="1" ht="20.100000000000001" customHeight="1">
      <c r="A29" s="65" t="s">
        <v>434</v>
      </c>
      <c r="B29" s="71"/>
      <c r="C29" s="71"/>
      <c r="D29" s="142"/>
      <c r="E29" s="129"/>
      <c r="F29" s="71"/>
      <c r="G29" s="71"/>
      <c r="H29" s="71"/>
      <c r="I29" s="71"/>
      <c r="J29" s="71"/>
      <c r="K29" s="97"/>
      <c r="L29" s="71"/>
      <c r="M29" s="71"/>
      <c r="N29" s="71"/>
      <c r="O29" s="71" t="s">
        <v>406</v>
      </c>
      <c r="P29" s="71"/>
      <c r="Q29" s="71"/>
      <c r="R29" s="71"/>
      <c r="S29" s="72"/>
      <c r="T29" s="111"/>
      <c r="U29" s="35"/>
    </row>
    <row r="30" spans="1:21" s="14" customFormat="1" ht="60" customHeight="1">
      <c r="A30" s="151" t="s">
        <v>74</v>
      </c>
      <c r="B30" s="155" t="s">
        <v>54</v>
      </c>
      <c r="C30" s="155" t="s">
        <v>54</v>
      </c>
      <c r="D30" s="150">
        <f>WORKDAY(K30,E30,swieta!$A$2:$A$42)</f>
        <v>43761</v>
      </c>
      <c r="E30" s="116">
        <f t="shared" si="1"/>
        <v>-30</v>
      </c>
      <c r="F30" s="152">
        <v>10</v>
      </c>
      <c r="G30" s="152">
        <v>6</v>
      </c>
      <c r="H30" s="152">
        <v>7</v>
      </c>
      <c r="I30" s="152">
        <v>4</v>
      </c>
      <c r="J30" s="152">
        <v>2</v>
      </c>
      <c r="K30" s="159">
        <v>43805</v>
      </c>
      <c r="L30" s="158" t="s">
        <v>387</v>
      </c>
      <c r="M30" s="156" t="s">
        <v>100</v>
      </c>
      <c r="N30" s="156" t="s">
        <v>436</v>
      </c>
      <c r="O30" s="156" t="s">
        <v>115</v>
      </c>
      <c r="P30" s="158" t="s">
        <v>105</v>
      </c>
      <c r="Q30" s="152" t="s">
        <v>118</v>
      </c>
      <c r="R30" s="152" t="s">
        <v>118</v>
      </c>
      <c r="S30" s="158" t="s">
        <v>397</v>
      </c>
      <c r="T30" s="106"/>
    </row>
    <row r="31" spans="1:21" s="14" customFormat="1" ht="89.25" customHeight="1">
      <c r="A31" s="151" t="s">
        <v>75</v>
      </c>
      <c r="B31" s="155" t="s">
        <v>435</v>
      </c>
      <c r="C31" s="155" t="s">
        <v>388</v>
      </c>
      <c r="D31" s="141">
        <f>WORKDAY(K31,E31,swieta!$A$2:$A$42)</f>
        <v>43784</v>
      </c>
      <c r="E31" s="135">
        <f t="shared" si="1"/>
        <v>-15</v>
      </c>
      <c r="F31" s="152">
        <v>5</v>
      </c>
      <c r="G31" s="152">
        <v>3</v>
      </c>
      <c r="H31" s="152">
        <v>3</v>
      </c>
      <c r="I31" s="152">
        <v>2</v>
      </c>
      <c r="J31" s="152">
        <v>1</v>
      </c>
      <c r="K31" s="159">
        <v>43805</v>
      </c>
      <c r="L31" s="158" t="s">
        <v>82</v>
      </c>
      <c r="M31" s="156" t="s">
        <v>377</v>
      </c>
      <c r="N31" s="158"/>
      <c r="O31" s="156" t="s">
        <v>406</v>
      </c>
      <c r="P31" s="158" t="s">
        <v>105</v>
      </c>
      <c r="Q31" s="152" t="s">
        <v>118</v>
      </c>
      <c r="R31" s="152" t="s">
        <v>118</v>
      </c>
      <c r="S31" s="158" t="s">
        <v>397</v>
      </c>
      <c r="T31" s="106"/>
    </row>
  </sheetData>
  <autoFilter ref="A2:S31" xr:uid="{00000000-0009-0000-0000-000003000000}"/>
  <mergeCells count="17">
    <mergeCell ref="O24:O25"/>
    <mergeCell ref="P24:P25"/>
    <mergeCell ref="Q24:Q25"/>
    <mergeCell ref="R24:R25"/>
    <mergeCell ref="S24:S25"/>
    <mergeCell ref="N24:N25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</mergeCells>
  <pageMargins left="0.70866141732283472" right="0.70866141732283472" top="1.2204724409448819" bottom="0.70866141732283472" header="0.31496062992125984" footer="0.31496062992125984"/>
  <pageSetup paperSize="8" scale="57" fitToHeight="4" orientation="landscape" r:id="rId1"/>
  <headerFooter>
    <oddHeader xml:space="preserve">&amp;L&amp;G&amp;C&amp;G&amp;R
&amp;G
Projekt: Przegląd i aktualizacja map zagrożenia powodziowego i map ryzyka powodziowego
Nr projektu: POIS.02.01.00-00-0013/16
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68"/>
  <sheetViews>
    <sheetView topLeftCell="A28" workbookViewId="0">
      <selection activeCell="H57" sqref="H57"/>
    </sheetView>
  </sheetViews>
  <sheetFormatPr defaultColWidth="9.140625" defaultRowHeight="12.75"/>
  <cols>
    <col min="1" max="1" width="12.85546875" style="126" customWidth="1"/>
    <col min="2" max="2" width="120.140625" style="118" bestFit="1" customWidth="1"/>
    <col min="3" max="16384" width="9.140625" style="118"/>
  </cols>
  <sheetData>
    <row r="1" spans="1:3">
      <c r="A1" s="119" t="s">
        <v>410</v>
      </c>
      <c r="B1" s="120" t="s">
        <v>411</v>
      </c>
    </row>
    <row r="2" spans="1:3">
      <c r="A2" s="121">
        <v>42736</v>
      </c>
      <c r="B2" s="122" t="s">
        <v>412</v>
      </c>
    </row>
    <row r="3" spans="1:3">
      <c r="A3" s="121">
        <v>42741</v>
      </c>
      <c r="B3" s="123" t="s">
        <v>413</v>
      </c>
    </row>
    <row r="4" spans="1:3">
      <c r="A4" s="121">
        <v>42841</v>
      </c>
      <c r="B4" s="123" t="s">
        <v>414</v>
      </c>
    </row>
    <row r="5" spans="1:3">
      <c r="A5" s="121">
        <v>42842</v>
      </c>
      <c r="B5" s="123" t="s">
        <v>415</v>
      </c>
    </row>
    <row r="6" spans="1:3">
      <c r="A6" s="121">
        <v>42856</v>
      </c>
      <c r="B6" s="123" t="s">
        <v>416</v>
      </c>
    </row>
    <row r="7" spans="1:3">
      <c r="A7" s="121">
        <v>42858</v>
      </c>
      <c r="B7" s="123" t="s">
        <v>417</v>
      </c>
    </row>
    <row r="8" spans="1:3">
      <c r="A8" s="121">
        <v>42890</v>
      </c>
      <c r="B8" s="123" t="s">
        <v>418</v>
      </c>
    </row>
    <row r="9" spans="1:3">
      <c r="A9" s="121">
        <v>42901</v>
      </c>
      <c r="B9" s="123" t="s">
        <v>419</v>
      </c>
    </row>
    <row r="10" spans="1:3">
      <c r="A10" s="121">
        <v>42962</v>
      </c>
      <c r="B10" s="123" t="s">
        <v>420</v>
      </c>
      <c r="C10" s="124"/>
    </row>
    <row r="11" spans="1:3">
      <c r="A11" s="121">
        <v>43040</v>
      </c>
      <c r="B11" s="123" t="s">
        <v>421</v>
      </c>
    </row>
    <row r="12" spans="1:3">
      <c r="A12" s="121">
        <v>43050</v>
      </c>
      <c r="B12" s="123" t="s">
        <v>422</v>
      </c>
    </row>
    <row r="13" spans="1:3">
      <c r="A13" s="121">
        <v>43094</v>
      </c>
      <c r="B13" s="122" t="s">
        <v>423</v>
      </c>
    </row>
    <row r="14" spans="1:3">
      <c r="A14" s="121">
        <v>43095</v>
      </c>
      <c r="B14" s="123" t="s">
        <v>424</v>
      </c>
    </row>
    <row r="15" spans="1:3">
      <c r="A15" s="121">
        <v>43101</v>
      </c>
      <c r="B15" s="122" t="s">
        <v>412</v>
      </c>
    </row>
    <row r="16" spans="1:3">
      <c r="A16" s="121">
        <v>43106</v>
      </c>
      <c r="B16" s="122" t="s">
        <v>413</v>
      </c>
    </row>
    <row r="17" spans="1:3">
      <c r="A17" s="121">
        <v>43191</v>
      </c>
      <c r="B17" s="122" t="s">
        <v>414</v>
      </c>
    </row>
    <row r="18" spans="1:3">
      <c r="A18" s="121">
        <v>43192</v>
      </c>
      <c r="B18" s="122" t="s">
        <v>415</v>
      </c>
    </row>
    <row r="19" spans="1:3">
      <c r="A19" s="121">
        <v>43221</v>
      </c>
      <c r="B19" s="122" t="s">
        <v>416</v>
      </c>
    </row>
    <row r="20" spans="1:3">
      <c r="A20" s="121">
        <v>43223</v>
      </c>
      <c r="B20" s="122" t="s">
        <v>417</v>
      </c>
    </row>
    <row r="21" spans="1:3">
      <c r="A21" s="121">
        <v>43240</v>
      </c>
      <c r="B21" s="122" t="s">
        <v>418</v>
      </c>
    </row>
    <row r="22" spans="1:3">
      <c r="A22" s="121">
        <v>43251</v>
      </c>
      <c r="B22" s="118" t="s">
        <v>419</v>
      </c>
    </row>
    <row r="23" spans="1:3">
      <c r="A23" s="121">
        <v>43337</v>
      </c>
      <c r="B23" s="122" t="s">
        <v>420</v>
      </c>
    </row>
    <row r="24" spans="1:3">
      <c r="A24" s="121">
        <v>43405</v>
      </c>
      <c r="B24" s="122" t="s">
        <v>421</v>
      </c>
    </row>
    <row r="25" spans="1:3">
      <c r="A25" s="121">
        <v>43415</v>
      </c>
      <c r="B25" s="122" t="s">
        <v>422</v>
      </c>
    </row>
    <row r="26" spans="1:3">
      <c r="A26" s="121">
        <v>43459</v>
      </c>
      <c r="B26" s="122" t="s">
        <v>425</v>
      </c>
    </row>
    <row r="27" spans="1:3">
      <c r="A27" s="121">
        <v>43460</v>
      </c>
      <c r="B27" s="122" t="s">
        <v>426</v>
      </c>
    </row>
    <row r="28" spans="1:3">
      <c r="A28" s="121">
        <v>43466</v>
      </c>
      <c r="B28" s="122" t="s">
        <v>412</v>
      </c>
    </row>
    <row r="29" spans="1:3">
      <c r="A29" s="121">
        <v>43471</v>
      </c>
      <c r="B29" s="122" t="s">
        <v>413</v>
      </c>
    </row>
    <row r="30" spans="1:3">
      <c r="A30" s="121">
        <v>43576</v>
      </c>
      <c r="B30" s="122" t="s">
        <v>414</v>
      </c>
    </row>
    <row r="31" spans="1:3">
      <c r="A31" s="121">
        <v>43577</v>
      </c>
      <c r="B31" s="122" t="s">
        <v>415</v>
      </c>
      <c r="C31" s="125"/>
    </row>
    <row r="32" spans="1:3">
      <c r="A32" s="121">
        <v>43586</v>
      </c>
      <c r="B32" s="122" t="s">
        <v>416</v>
      </c>
      <c r="C32" s="125"/>
    </row>
    <row r="33" spans="1:3">
      <c r="A33" s="121">
        <v>43588</v>
      </c>
      <c r="B33" s="122" t="s">
        <v>417</v>
      </c>
      <c r="C33" s="125"/>
    </row>
    <row r="34" spans="1:3">
      <c r="A34" s="121">
        <v>43605</v>
      </c>
      <c r="B34" s="122" t="s">
        <v>418</v>
      </c>
      <c r="C34" s="125"/>
    </row>
    <row r="35" spans="1:3">
      <c r="A35" s="121">
        <v>43636</v>
      </c>
      <c r="B35" s="118" t="s">
        <v>419</v>
      </c>
      <c r="C35" s="125"/>
    </row>
    <row r="36" spans="1:3">
      <c r="A36" s="121">
        <v>43702</v>
      </c>
      <c r="B36" s="122" t="s">
        <v>420</v>
      </c>
      <c r="C36" s="125"/>
    </row>
    <row r="37" spans="1:3">
      <c r="A37" s="121">
        <v>43770</v>
      </c>
      <c r="B37" s="122" t="s">
        <v>421</v>
      </c>
      <c r="C37" s="125"/>
    </row>
    <row r="38" spans="1:3">
      <c r="A38" s="121">
        <v>43780</v>
      </c>
      <c r="B38" s="122" t="s">
        <v>422</v>
      </c>
      <c r="C38" s="125"/>
    </row>
    <row r="39" spans="1:3">
      <c r="A39" s="121">
        <v>43824</v>
      </c>
      <c r="B39" s="122" t="s">
        <v>425</v>
      </c>
      <c r="C39" s="125"/>
    </row>
    <row r="40" spans="1:3">
      <c r="A40" s="121">
        <v>43825</v>
      </c>
      <c r="B40" s="122" t="s">
        <v>426</v>
      </c>
      <c r="C40" s="125"/>
    </row>
    <row r="41" spans="1:3">
      <c r="A41" s="121">
        <v>43831</v>
      </c>
      <c r="B41" s="122" t="s">
        <v>412</v>
      </c>
      <c r="C41" s="125"/>
    </row>
    <row r="42" spans="1:3">
      <c r="A42" s="121">
        <v>43836</v>
      </c>
      <c r="B42" s="122" t="s">
        <v>413</v>
      </c>
      <c r="C42" s="125"/>
    </row>
    <row r="43" spans="1:3">
      <c r="A43" s="121">
        <v>43933</v>
      </c>
      <c r="B43" s="122" t="s">
        <v>523</v>
      </c>
      <c r="C43"/>
    </row>
    <row r="44" spans="1:3">
      <c r="A44" s="121">
        <v>43934</v>
      </c>
      <c r="B44" s="188" t="s">
        <v>524</v>
      </c>
      <c r="C44"/>
    </row>
    <row r="45" spans="1:3">
      <c r="A45" s="121">
        <v>43952</v>
      </c>
      <c r="B45" s="188" t="s">
        <v>525</v>
      </c>
      <c r="C45"/>
    </row>
    <row r="46" spans="1:3">
      <c r="A46" s="121">
        <v>43954</v>
      </c>
      <c r="B46" s="188" t="s">
        <v>526</v>
      </c>
      <c r="C46"/>
    </row>
    <row r="47" spans="1:3">
      <c r="A47" s="121">
        <v>43993</v>
      </c>
      <c r="B47" s="188" t="s">
        <v>527</v>
      </c>
      <c r="C47"/>
    </row>
    <row r="48" spans="1:3">
      <c r="A48" s="121">
        <v>44058</v>
      </c>
      <c r="B48" s="188" t="s">
        <v>528</v>
      </c>
      <c r="C48"/>
    </row>
    <row r="49" spans="1:3">
      <c r="A49" s="121">
        <v>44136</v>
      </c>
      <c r="B49" s="188" t="s">
        <v>529</v>
      </c>
      <c r="C49"/>
    </row>
    <row r="50" spans="1:3">
      <c r="A50" s="121">
        <v>44146</v>
      </c>
      <c r="B50" s="188" t="s">
        <v>530</v>
      </c>
      <c r="C50"/>
    </row>
    <row r="51" spans="1:3">
      <c r="A51" s="121">
        <v>44190</v>
      </c>
      <c r="B51" s="188" t="s">
        <v>531</v>
      </c>
      <c r="C51"/>
    </row>
    <row r="52" spans="1:3">
      <c r="A52" s="121">
        <v>44191</v>
      </c>
      <c r="B52" s="188" t="s">
        <v>532</v>
      </c>
      <c r="C52"/>
    </row>
    <row r="53" spans="1:3">
      <c r="A53" s="121">
        <v>44197</v>
      </c>
      <c r="B53" s="122" t="s">
        <v>695</v>
      </c>
    </row>
    <row r="54" spans="1:3">
      <c r="A54" s="121">
        <v>44202</v>
      </c>
      <c r="B54" s="122" t="s">
        <v>696</v>
      </c>
    </row>
    <row r="55" spans="1:3">
      <c r="A55" s="121">
        <v>44290</v>
      </c>
      <c r="B55" s="122" t="s">
        <v>697</v>
      </c>
    </row>
    <row r="56" spans="1:3">
      <c r="A56" s="121">
        <v>44291</v>
      </c>
      <c r="B56" s="122" t="s">
        <v>698</v>
      </c>
    </row>
    <row r="57" spans="1:3">
      <c r="A57" s="121">
        <v>44317</v>
      </c>
      <c r="B57" s="122" t="s">
        <v>699</v>
      </c>
    </row>
    <row r="58" spans="1:3">
      <c r="A58" s="121">
        <v>44319</v>
      </c>
      <c r="B58" s="122" t="s">
        <v>700</v>
      </c>
    </row>
    <row r="59" spans="1:3">
      <c r="A59" s="121">
        <v>44350</v>
      </c>
      <c r="B59" s="122" t="s">
        <v>701</v>
      </c>
    </row>
    <row r="60" spans="1:3">
      <c r="A60" s="121">
        <v>44423</v>
      </c>
      <c r="B60" s="122" t="s">
        <v>702</v>
      </c>
    </row>
    <row r="61" spans="1:3">
      <c r="A61" s="121">
        <v>44501</v>
      </c>
      <c r="B61" s="122" t="s">
        <v>703</v>
      </c>
    </row>
    <row r="62" spans="1:3">
      <c r="A62" s="121">
        <v>44511</v>
      </c>
      <c r="B62" s="122" t="s">
        <v>704</v>
      </c>
    </row>
    <row r="63" spans="1:3">
      <c r="A63" s="121">
        <v>44555</v>
      </c>
      <c r="B63" s="122" t="s">
        <v>705</v>
      </c>
    </row>
    <row r="64" spans="1:3">
      <c r="A64" s="121">
        <v>44556</v>
      </c>
      <c r="B64" s="122" t="s">
        <v>706</v>
      </c>
    </row>
    <row r="65" spans="1:2">
      <c r="A65" s="121">
        <v>44562</v>
      </c>
      <c r="B65" s="122" t="s">
        <v>412</v>
      </c>
    </row>
    <row r="66" spans="1:2">
      <c r="A66" s="121">
        <v>44567</v>
      </c>
      <c r="B66" s="122" t="s">
        <v>696</v>
      </c>
    </row>
    <row r="67" spans="1:2">
      <c r="A67" s="121">
        <v>44668</v>
      </c>
      <c r="B67" s="122" t="s">
        <v>698</v>
      </c>
    </row>
    <row r="68" spans="1:2">
      <c r="A68" s="121">
        <v>44669</v>
      </c>
      <c r="B68" s="122" t="s">
        <v>698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3"/>
  <sheetViews>
    <sheetView workbookViewId="0">
      <selection activeCell="A17" sqref="A17"/>
    </sheetView>
  </sheetViews>
  <sheetFormatPr defaultColWidth="8.85546875" defaultRowHeight="12.75"/>
  <cols>
    <col min="1" max="1" width="73.7109375" customWidth="1"/>
    <col min="6" max="6" width="63" customWidth="1"/>
  </cols>
  <sheetData>
    <row r="1" spans="1:6" ht="129.75" customHeight="1">
      <c r="A1" s="1" t="s">
        <v>8</v>
      </c>
      <c r="B1" s="1" t="s">
        <v>10</v>
      </c>
      <c r="C1" s="2" t="s">
        <v>11</v>
      </c>
      <c r="D1" s="2" t="s">
        <v>12</v>
      </c>
      <c r="E1" s="2" t="s">
        <v>13</v>
      </c>
    </row>
    <row r="2" spans="1:6">
      <c r="A2" s="3" t="s">
        <v>9</v>
      </c>
      <c r="B2" s="4">
        <f>SUM(B3:B10)</f>
        <v>0.99999999999999989</v>
      </c>
      <c r="C2" s="4">
        <f>SUMPRODUCT(B3:B10,C3:C10)</f>
        <v>0</v>
      </c>
      <c r="D2" s="4">
        <f>SUM(D3:D10)</f>
        <v>0</v>
      </c>
      <c r="E2" s="4">
        <f>C2-D2</f>
        <v>0</v>
      </c>
    </row>
    <row r="3" spans="1:6">
      <c r="A3" s="5" t="s">
        <v>0</v>
      </c>
      <c r="B3" s="6">
        <v>0.1</v>
      </c>
      <c r="C3" s="8">
        <v>0</v>
      </c>
      <c r="D3" s="6">
        <v>0</v>
      </c>
      <c r="E3" s="6">
        <f t="shared" ref="E3:E10" si="0">C3-D3</f>
        <v>0</v>
      </c>
      <c r="F3" s="7"/>
    </row>
    <row r="4" spans="1:6">
      <c r="A4" s="5" t="s">
        <v>1</v>
      </c>
      <c r="B4" s="6">
        <v>0.1</v>
      </c>
      <c r="C4" s="8">
        <v>0</v>
      </c>
      <c r="D4" s="6">
        <v>0</v>
      </c>
      <c r="E4" s="6">
        <f t="shared" si="0"/>
        <v>0</v>
      </c>
      <c r="F4" s="7"/>
    </row>
    <row r="5" spans="1:6">
      <c r="A5" s="5" t="s">
        <v>2</v>
      </c>
      <c r="B5" s="6">
        <v>0.1</v>
      </c>
      <c r="C5" s="8">
        <v>0</v>
      </c>
      <c r="D5" s="6">
        <v>0</v>
      </c>
      <c r="E5" s="6">
        <f t="shared" si="0"/>
        <v>0</v>
      </c>
      <c r="F5" s="7"/>
    </row>
    <row r="6" spans="1:6">
      <c r="A6" s="5" t="s">
        <v>3</v>
      </c>
      <c r="B6" s="6">
        <v>0.1</v>
      </c>
      <c r="C6" s="8">
        <v>0</v>
      </c>
      <c r="D6" s="6">
        <v>0</v>
      </c>
      <c r="E6" s="6">
        <f t="shared" si="0"/>
        <v>0</v>
      </c>
      <c r="F6" s="7"/>
    </row>
    <row r="7" spans="1:6">
      <c r="A7" s="5" t="s">
        <v>4</v>
      </c>
      <c r="B7" s="6">
        <v>0.1</v>
      </c>
      <c r="C7" s="8">
        <v>0</v>
      </c>
      <c r="D7" s="6">
        <v>0</v>
      </c>
      <c r="E7" s="6">
        <f t="shared" si="0"/>
        <v>0</v>
      </c>
      <c r="F7" s="7"/>
    </row>
    <row r="8" spans="1:6" ht="22.5">
      <c r="A8" s="5" t="s">
        <v>5</v>
      </c>
      <c r="B8" s="6">
        <v>0.2</v>
      </c>
      <c r="C8" s="8">
        <v>0</v>
      </c>
      <c r="D8" s="6">
        <v>0</v>
      </c>
      <c r="E8" s="6">
        <f t="shared" si="0"/>
        <v>0</v>
      </c>
      <c r="F8" s="7"/>
    </row>
    <row r="9" spans="1:6">
      <c r="A9" s="5" t="s">
        <v>6</v>
      </c>
      <c r="B9" s="6">
        <v>0.2</v>
      </c>
      <c r="C9" s="8">
        <v>0</v>
      </c>
      <c r="D9" s="6">
        <v>0</v>
      </c>
      <c r="E9" s="6">
        <f t="shared" si="0"/>
        <v>0</v>
      </c>
      <c r="F9" s="7"/>
    </row>
    <row r="10" spans="1:6" ht="22.5">
      <c r="A10" s="5" t="s">
        <v>7</v>
      </c>
      <c r="B10" s="6">
        <v>0.1</v>
      </c>
      <c r="C10" s="8">
        <v>0</v>
      </c>
      <c r="D10" s="6">
        <v>0</v>
      </c>
      <c r="E10" s="6">
        <f t="shared" si="0"/>
        <v>0</v>
      </c>
      <c r="F10" s="7"/>
    </row>
    <row r="12" spans="1:6">
      <c r="A12" s="7" t="s">
        <v>14</v>
      </c>
    </row>
    <row r="13" spans="1:6">
      <c r="A13" s="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11</vt:i4>
      </vt:variant>
    </vt:vector>
  </HeadingPairs>
  <TitlesOfParts>
    <vt:vector size="17" baseType="lpstr">
      <vt:lpstr>Zestawienie produktów zad 1</vt:lpstr>
      <vt:lpstr>Zestawienie produktów zad 2.I</vt:lpstr>
      <vt:lpstr>Zestawienie produktów zad 3</vt:lpstr>
      <vt:lpstr>Zestawienie produktów zad 5</vt:lpstr>
      <vt:lpstr>swieta</vt:lpstr>
      <vt:lpstr>Zaawansowanie %-old</vt:lpstr>
      <vt:lpstr>'Zestawienie produktów zad 1'!_FiltrujBazeDanych</vt:lpstr>
      <vt:lpstr>'Zestawienie produktów zad 2.I'!_FiltrujBazeDanych</vt:lpstr>
      <vt:lpstr>'Zestawienie produktów zad 3'!_FiltrujBazeDanych</vt:lpstr>
      <vt:lpstr>'Zestawienie produktów zad 5'!_FiltrujBazeDanych</vt:lpstr>
      <vt:lpstr>'Zestawienie produktów zad 1'!Obszar_wydruku</vt:lpstr>
      <vt:lpstr>'Zestawienie produktów zad 2.I'!Obszar_wydruku</vt:lpstr>
      <vt:lpstr>'Zestawienie produktów zad 5'!Obszar_wydruku</vt:lpstr>
      <vt:lpstr>'Zestawienie produktów zad 1'!Tytuły_wydruku</vt:lpstr>
      <vt:lpstr>'Zestawienie produktów zad 2.I'!Tytuły_wydruku</vt:lpstr>
      <vt:lpstr>'Zestawienie produktów zad 3'!Tytuły_wydruku</vt:lpstr>
      <vt:lpstr>'Zestawienie produktów zad 5'!Tytuły_wydruku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Marcin Gil</cp:lastModifiedBy>
  <cp:lastPrinted>2020-06-29T09:28:34Z</cp:lastPrinted>
  <dcterms:created xsi:type="dcterms:W3CDTF">2011-03-07T07:53:51Z</dcterms:created>
  <dcterms:modified xsi:type="dcterms:W3CDTF">2020-08-20T11:30:26Z</dcterms:modified>
</cp:coreProperties>
</file>